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37" activeTab="0"/>
  </bookViews>
  <sheets>
    <sheet name="ClimateActions" sheetId="1" r:id="rId1"/>
    <sheet name="FutureConsiderationActions" sheetId="2" r:id="rId2"/>
    <sheet name="Pie Example Carbon Savings" sheetId="3" r:id="rId3"/>
    <sheet name="NJDEP GHG Sources" sheetId="4" r:id="rId4"/>
    <sheet name="Sheet3" sheetId="5" r:id="rId5"/>
  </sheets>
  <definedNames>
    <definedName name="_xlnm.Print_Titles" localSheetId="0">'ClimateActions'!$1:$1</definedName>
    <definedName name="Excel_BuiltIn_Print_Titles" localSheetId="0">'ClimateActions'!$A$1:$IU$1</definedName>
    <definedName name="Excel_BuiltIn_Print_Titles" localSheetId="0">'ClimateActions'!$A$1:$IU$1</definedName>
  </definedNames>
  <calcPr fullCalcOnLoad="1"/>
</workbook>
</file>

<file path=xl/sharedStrings.xml><?xml version="1.0" encoding="utf-8"?>
<sst xmlns="http://schemas.openxmlformats.org/spreadsheetml/2006/main" count="766" uniqueCount="411">
  <si>
    <t>Climate Action Plan Possible Actions</t>
  </si>
  <si>
    <t>Municipal or Community</t>
  </si>
  <si>
    <t>Rank for Middletown</t>
  </si>
  <si>
    <t>Reason / Carbon Footprint Reduction (Middletown)</t>
  </si>
  <si>
    <t>Item Champion</t>
  </si>
  <si>
    <t>Next Action(s)</t>
  </si>
  <si>
    <t>Action Due Date(s)</t>
  </si>
  <si>
    <t>Specific Description (goal, what, who, when)</t>
  </si>
  <si>
    <t>Green, Yellow or Red Status (and why)</t>
  </si>
  <si>
    <t>Middletown 2018 Sustainability Cert (web 7/19/19)</t>
  </si>
  <si>
    <t>Middletown 2010 Plan</t>
  </si>
  <si>
    <t>Woodbridge Climate Action Plan 5/2/18</t>
  </si>
  <si>
    <t>Steve Miller's Spreadsheet</t>
  </si>
  <si>
    <t>Other Source</t>
  </si>
  <si>
    <t>Project Drawdown reference</t>
  </si>
  <si>
    <t>Notes, references – 1</t>
  </si>
  <si>
    <t>Notes, references – 2</t>
  </si>
  <si>
    <t>Comments</t>
  </si>
  <si>
    <t>Electricity Generation (16% GHG)</t>
  </si>
  <si>
    <t xml:space="preserve"> </t>
  </si>
  <si>
    <t>Electric Energy Aggregation (for residents)</t>
  </si>
  <si>
    <t>M</t>
  </si>
  <si>
    <t>High</t>
  </si>
  <si>
    <t xml:space="preserve"> Long term: Up to ~81K  tons saved annually in Middletown if 100% renewables (est 8% of carbon) Near term:  Up  to 16K tons saved annually in 2021, or .68  ton per Middletown household (estimated 1.5% of carbon); if additional 20% renewable contract.</t>
  </si>
  <si>
    <t>Mayor Perry</t>
  </si>
  <si>
    <t>12/11/19 Town rep to attend area aggregation meeting per Mayor Perry 10/15/19 Steve asked status update ref August meeting 8/19 Steve presented resident energy aggregation benefits to Mayor Perry and others</t>
  </si>
  <si>
    <t>Establish Middletown Energy Aggregation Program</t>
  </si>
  <si>
    <t>Red (no specific town actions identified)</t>
  </si>
  <si>
    <t>X</t>
  </si>
  <si>
    <t>No direct reference to electrical aggregation found at Project Drawdown, by  renewable electrical generation sources including wind and solar are there.</t>
  </si>
  <si>
    <t>References:   Red Bank's proposal &amp; 8/7/19 meeting. https://www.reference.com/home-garden/many-kilowatts-average-home-use-36cd55b68d804d65    https://blueskymodel.org/kilowatt-hour  South Orange reference: The SEA R-GEA Supplier is required to provide an additional 20% renewable energy content above and beyond the level of renewable energy content required by the State of New Jersey’s Renewable Portfolio Standard (“RPS”)”  https://www.southorange.org/660/Renewable-Energy-Aggregation-Program-201</t>
  </si>
  <si>
    <t>.758 pounds (NJ) X 8902 (NJ) avg household KWH / 2000 = ~ 3.4 tons carbon used per household if NOT 100% renewable.  3.4 tons X 23962 households  =  up  to 81K tons used if not renewables. 66562 pop. /23962 households = 2.8 people per household.  USA total carbon = 15.7 tons per capita (wikipedia).  Middletown est carbon based on USA avg = 44 tons per household (note, actual Middletown could be higher or lower).  Per Steve Miller, state-mandated renewable portfolio standard (RPS) is already 20% but this is already factored into NJ carbon per person. South Orange contract for 2020 is “sweet spot” at 20% additional renewable on top of mandated state Renewable Portfolio Standard (RPS) for 2020. That is .68 ton at 20% of 3.4 tons for 2020 / 44 tons = 1.5% potential carbon emissions savings in 2020.  Long term its 3.4 tons/44 tons or 8% if 100% renewables for Middletown residential electric generation. (different figure at following site: .00074 metric tons carbon per KWH per EPA per https://news.energysage.com/much-solar-panels-save/  this web site also provides a table of solar system size carbon savings  (probably national averages).</t>
  </si>
  <si>
    <t>Glenrock, NJ energy aggregation program: https://glenrocknj.net/deal</t>
  </si>
  <si>
    <t>Increase Solar – Commercial</t>
  </si>
  <si>
    <t>M &amp; C</t>
  </si>
  <si>
    <t>“site clean energy facilities on already developed lands like city rooftops” ([see ref] 1 of 3 chances for sustainability).  An existing vacant ~300K SQFT big box/parking could generate ~ 6,300,000 KWH annually saving 2400 carbon tons per year using ~15.6K panels. (~ $3M at $188 per panel w/o installation) (~630 homes non-heating electrial annual usage).  A new 130K SQFT big box store could generate 2,700,000 KWH annually, save ~1000 tons, use ~ 6.8K panels at ~$1.3M for panels w/o install.</t>
  </si>
  <si>
    <r>
      <t xml:space="preserve">https://www.drawdown.org/solutions/electricity-generation/rooftop-solar    </t>
    </r>
    <r>
      <rPr>
        <sz val="7"/>
        <color indexed="12"/>
        <rFont val="Arial"/>
        <family val="2"/>
      </rPr>
      <t>https://www.drawdown.org/solutions/electricity-generation/solar-farms</t>
    </r>
  </si>
  <si>
    <t xml:space="preserve">Roofs, parking, carports, and vacant land are solar candidates. Separate carport item shows 1253 panels / 147 parking spaces ~ 8.5 panels per parking place. Newark avg sunlight hrs in 4.4 day, or ~ 9.4 KWH per day per parking spot.  For 100 car spots (~1620 SQFT ignoring aisles) ~ 940 KWH  generated per day peak sun (enough to power about 38 houses per year). 940KWH X .758 pounds / 2000 ~ .36  tons of carbon saved per day, or ~ 130 tons per year.  130 tons / 1620 SQFT ~ .8 tons saved per flat SQFT per year.  (note: .052 panels per SQFT) Peak sunny day loads vs night/shady days and storage to avoid grid impacts needed.  Existing flat roofs likely require ballasted solar panels. Professional engineering and costing required, including consideration of high winds.  (Earlier: 10 (78x39 inch) solar panels at 250 watt each might fit in average 162 SQFT (8.5 x 19) parking space at 45 degree angle)   </t>
  </si>
  <si>
    <t>“Increase photovoltaic solar capacity” in Middletown 2010 plan. “Incorporate solar in parking facility” in Woodbridge plan.   “Site clean energy facilities on already developed lands like city rooftops”, TNC strategy innovation, Nature Conservancy, Fall 2019.  KDCSolar installation at CentraState hospital in Freehold can generate 8,100,000 KWH per year on 26.2 acres offsetting 6300 carbon tons. https://kdcsolar.com/project/centrastate-medical-center/</t>
  </si>
  <si>
    <t>NJ had provided a nominal incentive of $500 for enactng a small wind ordinance.  However, this item is changed to reflect possibility of erecting a large wind turbine.  Cost, noise, access to grid, neighbor acceptance, etc. need to be addressed. How about the height and presumed higher winds in Hartshorne?  At Brookdale?  http://www.level.org.nz/energy/renewable-electricity-generation/wind-turbine-systems/</t>
  </si>
  <si>
    <t>Solar Panels – Commercial Parking</t>
  </si>
  <si>
    <t>Example Shrewsbury solar carport  may generate estimated  ~500,000 KWH per year saving ~190 tons with ~1200 solar panels on ~ 147 carport parking spaces.  Identify costs and propose Middletown candidates.</t>
  </si>
  <si>
    <t>See above drawdown item with rooftop and solar farm references.</t>
  </si>
  <si>
    <t>Carport solar at 655 shrewsbury ave, shrewsbury. Satellite view shows ~1253 panels covering ~147 parking spaces. At assumed 250 watts per panel and 4.4 Newark average sunlight, = ~ 313 KW x Newark sunlight factor 4.4 = ~ 1400 KWH per day or ~ 500,000 KWH per year. At .758 (NJ) carbon pounds per KWH x 500,000 KWH / 2000 lbs/ton, save ~ 190 carbon tons per year. (Note that the roof of 655 Shrewsbury also has an estimated ~400+ solar panels; also, that the neighboring car dealer to the north also has a large solar panel roof installation)</t>
  </si>
  <si>
    <t>Great Adventure Jackson also has a large carport solar installation (ref photo shown by Steve Miller)</t>
  </si>
  <si>
    <t>Community  Solar</t>
  </si>
  <si>
    <t>C</t>
  </si>
  <si>
    <t>NJ has enacted a community solar. For example, Sussex Solar Gardens enables local utility consumers to purchase 1 to 25 panels, and receive bill credits. Identify initial 5MW project for Middletown saving ~3000 carbon tons per year. (Note, need not be physically located in Middletown)</t>
  </si>
  <si>
    <t>https://www.drawdown.org/solutions/electricity-generation/solar-farms</t>
  </si>
  <si>
    <t>http://www.njcleanenergy.com/renewable-energy/programs/community-solar    Sussex Solar Gardens: https://sussexsg.com/contact-us/   Given current (10/19) NJ program limit of 5 MW per individual project, assuming 4.4 hrs Newark sunlight factor, a project could provide up to ~8,000,000 KWH per year (x .758 carbon pounds / 2000 = ~ 3000 tons saving per year per project).</t>
  </si>
  <si>
    <t>Municipal Solar  (Train station parking lot canopy)</t>
  </si>
  <si>
    <t>Medium</t>
  </si>
  <si>
    <t>Municipal solar such  as contemplated Middletown train station solar canopy would result in significant town savings and carbon reduction, including possible benefit for low income residents  via lower electric bills.</t>
  </si>
  <si>
    <t>Anticipating report/analysis for project from town consultant.</t>
  </si>
  <si>
    <t>Pending consultant report</t>
  </si>
  <si>
    <t>12/11/19 Mayor Perry indicated solar canopy at Middletown train station pends consultant report, analysis and proposed project.  Would reduce town cost and carbon footprint, and benefit low income residents.</t>
  </si>
  <si>
    <t>Solar Panels – Educational Institutions</t>
  </si>
  <si>
    <t>Substantial solar panel electric output &gt; ~8,200,000 KWH annually (save &gt; ~3100 carbon tons) if deployed at school roof top, parking carport, and unused fields, e.g. at Brookdale, High Schools South and North,other Middletown schools.</t>
  </si>
  <si>
    <t xml:space="preserve">&gt; ~8,200,000 KWH annually or  .758 x 8.2M / 2000 = ~ 3100 carbon tons.  Education solar panel candidates include:: A. Brookdale Community College: Est. 150K SQFT unused field + 763K parking (ignoring lanes) + 267K roof = ~1118K SQFT possible for solar panels.  At assumed 25% area use, up to  ~ 15K+ panels may be possible (perhaps ~$2.8M panel cost w/o installation).  At 250 watt per panel this is ~ 3750 KW.  Newark factor 4.4 sunlight hours  per day  ~ 16500 KWH per day, or ~ 6,000,000 KWH per year (non heating electrical for ~600 homes per year).  </t>
  </si>
  <si>
    <t>B. High School South: Est. 80 SQFT unused field + 75K parking (ignoring lanes) + 70K roof = ~225K SQFT total. At 25% area use, up to ~3K+ panels may be possible (perhaps ~$560K panel cost w/o installation).  At 250 watts per panel, this is ~750 KW.  Newark factor 4.4 sunlight hours per day ~3300 KWH per day, or ~1,100,000 KWH per year (non heating electrical for 110 homes per year).  C. High School North:  No measurable unused fields, est. ~126K SQFT roof + ~110K parking = ~236K SQFT.  AT assumed 25% area use, up to ~3K+ panels may be possible.  See similar High School South computations, i.e. ~1,100,000 KWH per year (non heating electrical for 110 homes per year).  Total from 3 schools (without considering elementary/middle schools) could provide ~8,200,000 KWH per year (~ 820 homes non heating electrical annually).</t>
  </si>
  <si>
    <t>10/6/19 Steve Miller:” [Solar panels] could be used to power the Brookdale campus.  Any extra capacity could be sold to JCP&amp;L customers as “Community Solar”.  An example (to be explored) is Mercer CC which has a large ground-mount solar field, with energy display in school hallway.”  Web available articles indicate it may be 8 MW, 40,000 panels on 45 acres, perhaps installed ~ 2012 or 2013.</t>
  </si>
  <si>
    <t>Solar – Condo, 55+ Housing, Apartment</t>
  </si>
  <si>
    <t>High density residential development could benefit from high density solar.  Avoid converting existing to gas.  Convert gas to electric / solar..  Develop proposals and steps.</t>
  </si>
  <si>
    <t>Https://www.epa.gov/energy/greenhouse-gases-equivalencies-calculatyr-calculations-and-references gives  0.0551 metric tons CO2/Mcf (thousand cubic feet; divide by 10 for hundred cubic feet or .00551 tons per ccf). Example 860 ccf hundred cubic foot single family home annually (2 people) might be 400 for multi-family unit assuming half size and given adjacent heated units.. 400 x .00551 = ~ 2.2 metric tons or ~ 2.5 english tons. 2.5 x 952 units (example 55+ facility) = 2.4K tons annually.  Solar example: Seabrook Village, Tinton Falls has a 5100 MWHR/yr on 20 acres solar farm by KDCSolar.  https://kdcsolar.com/project/seabrook/</t>
  </si>
  <si>
    <t>Prevent natural gas from  replacing electrical space and water heating</t>
  </si>
  <si>
    <t>Keep electric in 55+ condo facility.   Avoid  natural gas.</t>
  </si>
  <si>
    <t>Resident &amp; Green Team</t>
  </si>
  <si>
    <t>12/4/19 Letter to media re NJNG pipeline proposal following resident action</t>
  </si>
  <si>
    <t>12/4/19 Letter to media about NJNG proposal to replace electric service at  952 unit 55+ residential development with gas.  12/3/19 (and earlier green team meeting):  Resident presented NJNG proposed multi-phase buried pipe map this  community; pointed out many residents are opposed to this effort.  (Also see prior row where example 952 unit facility converted to gas would result in additional 2.4K carbon tons annually)</t>
  </si>
  <si>
    <t>Increase Solar – Residential [Single Family Home]</t>
  </si>
  <si>
    <t xml:space="preserve">Encourage increased penetration.  If 10% increased penetration, saves ~7,700 carbon tons across Middletown  (see also Electric Energy Aggregation intended to increase renewables).  </t>
  </si>
  <si>
    <t>Adjusted item to single family home. Observed NJ residence had 22 panels, or estimated 5.5KW system possibly averaging 4.4 sun hours per day x 5.5 = 24 KWH per day, or 8.8K KWH per year.   With this installation, saves about  3.2 carbon tons per year per residence, or 23962 x 3.2 = ~ 76,700 tons; if 10% additional penetration, ~7,700 tons saved.</t>
  </si>
  <si>
    <t>Municipal Energy Aggregation</t>
  </si>
  <si>
    <t>Municipal energy aggregation would result in significant town savings and carbon reduction, including possible benefit for low income residents  via lower electric bills.</t>
  </si>
  <si>
    <t>Jan 2020</t>
  </si>
  <si>
    <t>12/11/19 Mayor Perry indicated municipal energy aggregation pends consultant report, analysis and proposed project.  Would reduce town cost and carbon footprint, and benefit low income residents.</t>
  </si>
  <si>
    <t>Wind Energy Generation (Prior: Enact a small(?) wind energy ordinance)</t>
  </si>
  <si>
    <t>Low</t>
  </si>
  <si>
    <t>NJ plans 3.6 GW OFFSHORE wind turbine capacity by 2030.  Acceptance of land turbines in suburban areas may be problematic.</t>
  </si>
  <si>
    <t>Land based wind turbines are #2 in  project drawdown: https://www.drawdown.org/solutions/electricity-generation/wind-turbines-onshore</t>
  </si>
  <si>
    <t>NJ had provided $500 incentive for small turbine ordinance.  Further note:http://www.njcleanenergy.com/nj-offshore-wind#2030  Middletown average wind speed is 15.7 MPH, enough to drive turbines. [Needs carbon footprint estimate]  Location, noise, cost, &amp; grid access  need to be addressed.</t>
  </si>
  <si>
    <t>Transportation (48% GHG emissions per NJDEP)</t>
  </si>
  <si>
    <t>Electric Vehicles (EV) – Passenger</t>
  </si>
  <si>
    <t>Rapid EV growth expected, e.g. Tesla, major car manufacturers, VW working on 1 million worldwide by 2025, etc. EV and charging network rollout depends on manufacturers, increased distance per charge, cost, and customer acceptance.  Cost expected to drop below fossil fuel vehicles, with lower maintenance.   Save over ~220,000 carbon tons annually if ALL passenger vehicles converted to EV.  Assuming 25% EV penetration within a few years, savings would be  ~55,000 carbon tons annually.</t>
  </si>
  <si>
    <t xml:space="preserve">  NYT 9/8/19 VW Hopes Logo Signals an Emission Free Future. NYT 9/16/19 Vegas Charges Ahead with Electric Car Spots.  NYT 9/16/19 Frankfurt Auto Show “Honda [introduces ] E and BMW showed ...electric ….. Mini”.  Marcus Schafer of Daimler: “Of course, the main focus is on electrification”.  NYT 10/25/19 “Zero-Emission Cars”; “...to have net-zero carbon emissions....”; “...rapidly phase out gas-powered vehicles”; “...by 2040...”   An average passenger vehicle emits 4.6 carbon tons per year (11,500 miles); ref: https://www.epa.gov/greenvehicles/greenhouse-gas-emissions-typical-passenger-vehicle</t>
  </si>
  <si>
    <t>23962 residences X 2 cars per residence X  average 4.6 carbon tons = 220,450 carbon tons annually  (ref re cars per residence: https://datausa.io/profile/geo/new-jersey)</t>
  </si>
  <si>
    <t>Electric Vehicles (EV) – Delivery and Light Commercial</t>
  </si>
  <si>
    <t>Local delivery and other similar commercial vehicles are significant contributors to carbon emissions.  At 25% EV, saves 3850 carbon tons.   (an assumption is no more rapid than passenger vehicle EV, and note some delivery vehicles are passenger vehicles)</t>
  </si>
  <si>
    <t>Vehicles include local package (4 services), floral, fast food, furniture, appliance, newspaper, etc. delivery.  Contractor, home/business maintenance, lawn, and similar.   A  neighborhood might have the 5 delivery services + 2 others per day.  For crude estimation purposes, (A) assume 2 non package vehicle visits per day per  local street for ½ its length on average, or 300 miles x 2 x .5 ~ 300 miles per day.  Assuming 6.5 days per week (fewer Sunday trips) ~ 52X6.5X300~100K+{ miles per year (local roads).  (B) 07748 has 500+ streets. Middletown has several more zip codes, and using geographic visual approximation, it can be imputed that Middletown thus has 1000+ streets (24K homes (ignoring multi-family) / 1000 ~ 24 homes per street.   1200 streets X 2 (non package) vehicles X 2 way = ~ 4800 non package trips per day.  Assume each non package trip traverses 25% (e.g. ½ of  either HW35 or HW36) of 12 miles each  of state and county roads  (ignoring trips outside of Middletown) = ~ (3+3) x 4800 = ~28800 miles per day, or 28800x 6.5x52= ~9.7M non package miles per year.   (C ) UPS &amp; FEDEX deliver ~ 15.1M packages in USA per day. Middletown has ~ 65K people/326 M ~ .0002 X 15.1M ~ 3K packages per day.  3K / anecdotal web site 183 packages per delivery shift = 16 trips (2 services) x 2 (for 4 services) ~ 40 trips  per day X 125 miles average anecdotal web site = ~ 4k miles per day X 6.5 X 52 = ~1.3M miles per year.  TOTAL: .1M+9.7M+1.3M = 11.1M miles per year.  MPG for delivery vehicles (https://afdc.energy.gov/data/10310) ~ 7 mpg (ignoring that some delivery vehicles are light duty but conversely some are heavy duty).   Thus, about ~ 1.6M gallons per year. 19.6# CO2 per gallon ~ /2000 = 15400 tons.  At 25% EV saves 3850 CO2 tons.</t>
  </si>
  <si>
    <r>
      <t>Wikipedia: As of May 2010, the township had a total of 350.16 miles (563.53 km) of roadways, of which 302.18 miles (486.31 km) were maintained by the municipality, 31.44 miles (50.60 km) by Monmouth County and 11.95 miles (19.23 km) by the </t>
    </r>
    <r>
      <rPr>
        <sz val="7"/>
        <color indexed="12"/>
        <rFont val="Times New Roman"/>
        <family val="1"/>
      </rPr>
      <t>New Jersey Department of Transportation</t>
    </r>
    <r>
      <rPr>
        <sz val="7"/>
        <rFont val="Times New Roman"/>
        <family val="1"/>
      </rPr>
      <t> and 4.59 miles (7.39 km) by the </t>
    </r>
    <r>
      <rPr>
        <sz val="7"/>
        <color indexed="12"/>
        <rFont val="Times New Roman"/>
        <family val="1"/>
      </rPr>
      <t>New Jersey Turnpike Authority</t>
    </r>
    <r>
      <rPr>
        <sz val="7"/>
        <rFont val="Times New Roman"/>
        <family val="1"/>
      </rPr>
      <t xml:space="preserve">    Web site for anecdotal package delivery data: https://www.browncafe.com/community/threads/average-stops-per-day-delivery-and-pickups.35610/</t>
    </r>
  </si>
  <si>
    <t>Electric Vehicles (EV) – School Bus</t>
  </si>
  <si>
    <t>Important both for carbon reduction and diesel emissions and impact on children's and resident's health.  Assess carbon footprint, available product, costs and timeline, and proposal.  Estimated ~1200 carbon tons saved annually converted to EV buses.</t>
  </si>
  <si>
    <t>9/22/19 Al Gore “It's Not Too Late fo the Climate”, NYT: “Over half of all buses in the world will be electric within the next 5 years, a majority in China, according to some market experts.  At least 16 nations have set targets to phase out internal combustion engine vehicles”</t>
  </si>
  <si>
    <t>Middletown had ~ 10,000 students in public school system for 2010-2011 per wikipedia.  Given many will be bused to  only two high schools over substantial distances, but far fewer will be bused to many much more nearby elementary &amp;  middle schools, it may be reasonable to assume 50% are bused (though of course many are driven, as seen by traffic; and  maybe some high school students drive).  Anyway, for estimation  purposes assume ~5000 students are bused in school buses holding 54 students (national  school bus stats), or ~100 buses = ~ 100 trips one way, or ~200 round trips (excluding extracurricular, late, specialized, etc).  Its assumed that bus  transportation for private schools is included in the prior figures.  A better estimate may require much more detail from the transport  companies and/or route detail, which was not readily found on the web.  Its observed that the distance from Middletown High School North to Port Monmouth is ~2.7 miles and from Middletown High School North to Lincroft is ~2.7 miles.  Therefore its assumed the average bus trip is 2.8 miles.   NJ  state regulations appear to require busing of high school students at 2.5 miles, and elementary school students at 2 miles.  For the estimated 200 trips both ways, it is estimated thus  that approx 560 bus miles per  day.  New Jersey requires 180 days school year, or ~101,000 school  bus miles per year.  The average fuel economy of school bus is 7 MPG (https://afdc.energy.gov/data/10310); a possible refinement is to find out the mixture of diesel vs gas and mileage by model in Middletown but this might also need to be known by route.   At 7 MPG, Middletown school buses consume ~ 101,000  /  7 = ~ 14,000 gallons per year.  For this purpose, assume its gas at .009 carbon metric tons per gallon, or ~1260 carbon tons annually.</t>
  </si>
  <si>
    <t>Electric Vehicles (EV) – Local Transit</t>
  </si>
  <si>
    <t>Candidates for carbon reduction include (a) EV bus/van transit for residents, e.g. to train station &amp; NYC port authority (b) EV senior transit (c) NJ  &amp;  commercial transit rail/bus through Middletown (including Brookdale) (d) ride share. Combined savings for local transit (including to/from NYC) bus routes within, originating, terminating or stopping in Middletown ~ 2870 tons (excludes senior, ride share, etc)</t>
  </si>
  <si>
    <t>For example, for seniors, to/from train, to/from key employers, to/from key shopping, to/from concentrated residential</t>
  </si>
  <si>
    <t>(1)Middletown NJT bus rt 834: 6 days, 14 trips x 2 way = 28 trips X est 13 miles = 364 miles x 312 days ~ 113,000 miles / est. 5 MPG diesel bus = 22.6K gallons per year x 22 # carbon  = ~497K # / 2000 = ~ 250 carbon tons.(2) Academy bus operates ~59 trips (both ways) weekdays start/ending at exit 109 lincroft (a few also have this as a stop) to/from port authority NYC.  59 trips x 260  weekdsys = 15340 trips X 47 miles ~ 721K miles annually / 5 mpg diesel ~ 144K gallons X 22# carbon ~ 3.1M # carbon / 2000 ~ 1600 tons carbon. (3) Three bus routes listed for Brookdale.  #817  28 weekday trips  = 140 trips + 24 Sat trips per week = 164 trips at est 20 miles. Or 171K annual miles / 5 mpg ~34K gallons x 22# = ~750K / 2000 = 375 tons;  #832 has 192 weekday/sat trips + 20 sun trips  = 212 trips per week at est 14 miles per trip. Or 154K annual miles / 5 mpg =~31K gallons x 22# = ~679K / 2000 = ~340 tons;  #838 has 140 weekday trips + 9 sat trips = 149 trips per  week at est 18 miles per trip. Or ~139K  annual  miles / 5 mpg ~ ~28K galllons  x 22# = ~614K / 2000 = 307 tons. All: Assumption since bus stops/goes through Middletown that all carbon reductions  benefit everyone regardless of actual Middletown ridership vs other towns.  Combined local transit savings from EV bus estimated ~ 2870 carbon tons (excludes possible savings from ride share, senior  citizen, disabled, and similar transit services)</t>
  </si>
  <si>
    <t>Electric Vehicles (EV) – Municipal Fleet</t>
  </si>
  <si>
    <t>Cut municipal transportation carbon emissions.  Estimated at ~2800 carbon tons per year for 150 patrol cars &amp; 100 non truck other vehicles, i.e. trucks NOT included.  Assuming 25% EV penetration in Middletown non truck fleet in next few years = ~ 700 carbon tons saved annually.</t>
  </si>
  <si>
    <t>Highway patrol car mileage exceeds 100 miles per shift, whereas city patrol car mileage is &lt;=50.   Let's assume suburban is 75; assume police cars used 7 days but little at night in Middletown; so round up to 100 miles per day for 3 shifts, or 700 per week, or about 35,000 per year.   Example typical patrol car mileage might be 20 mpg (https://nccriminallaw.sog.unc.edu/the-fuel-efficiency-of-law-enforcement-vehicles/).  Thus estimate of 1750 gallons per year per patrol car.  ~.009 metric carbon tons per gallon per EPA X 1750 gallons X 150 police vehicles (ref S. Miller email 12/2/19) ~ 2363 carbon tons per year.   Same  email indicates 100 non  truck other vehicles.  Using computations  shown for passenger vehicle item this is 4.6 carbon tons X 100 = ~ 460 carbon tons per year.  Combining patrol car and non truck vehicles together = ~ 2800 carbon tons annually.</t>
  </si>
  <si>
    <t>Establish Site for Electric Vehicle Car-Sharing, e.g. Middletown train station</t>
  </si>
  <si>
    <t>For example, establish EV ride sharing fleet (with lift companies) at  Middletown train station for EV trips to train and bus stops. Provide charging stations at train station. Replace fossil fuel carbon emitting trips.</t>
  </si>
  <si>
    <t>Reference: 11/3/19 Bllomberg TV news regarding EV ride share fleets in cities</t>
  </si>
  <si>
    <t>Incorporate alternative vehicle charging [EV] facilities</t>
  </si>
  <si>
    <t>Recommend town incorporate EV charging stations in town facilities and via ordinances for businesses.</t>
  </si>
  <si>
    <t>Purchase Alternative Fuel Vehicles</t>
  </si>
  <si>
    <t>Recommend action for leadership in EV purchase to reduce carbon footprint.  See EV item instead.</t>
  </si>
  <si>
    <t>EV instead of CNG?  Also see “improve mileage of town vehicles”, as possibly considered the same item.  Middletown 2010 plan: Transitions to Green Fleets</t>
  </si>
  <si>
    <t>Fleet Inventory</t>
  </si>
  <si>
    <t>Inventory exists; see item calling for plan to improve.</t>
  </si>
  <si>
    <t>Listing of vehicles.  There are a few alternative fuel vehicles. MPG information.  9/18/19 T. Mercandante stated no full EV currently in Middletown fleet</t>
  </si>
  <si>
    <t>Plan to improve mileage of town vehicles</t>
  </si>
  <si>
    <t>Recommend develop plan for Middletown to lead in EV &amp; high mileage vehicles via replacing existing vehicles.  Leadership expected to help overall vehicle carbon reduction.</t>
  </si>
  <si>
    <t>Provide a plan to substantially improve mileage and/or substantially switch to EV (or alternative fuel)</t>
  </si>
  <si>
    <t>CNG Fueling Station</t>
  </si>
  <si>
    <t>Focus on EV instead. CNG burns fossil fuels, contributing to carbon footprint.  CNG is “one off” not portable to rest of town, and expensive to maintain.</t>
  </si>
  <si>
    <t>Does this serve as a viable  interim path to substantially reduce town carbon emissions pending future EV?</t>
  </si>
  <si>
    <t xml:space="preserve">Enforce Anti-Idling Policy For Medium And Heavy Duty Non-Emergency Municipal Vehicles </t>
  </si>
  <si>
    <t>Very small portion of overall vehicle idling.  Study how many and which vehicles are idling for how much and carbon impact.</t>
  </si>
  <si>
    <t>Anti-Idling Guidelines for Personal Vehicles</t>
  </si>
  <si>
    <t>Recommend EV items instead and also high mileage rules (e.g. supporting California rules).  Challenging behavior acceptance, especially in cold and hot weather.</t>
  </si>
  <si>
    <t>Complete Streets</t>
  </si>
  <si>
    <t>Middletown already mostly built out. What else can be done?  Plans for major developments do include bicycle/ &amp; pedestrian consideration, though demand is limited.</t>
  </si>
  <si>
    <t xml:space="preserve">See Woodbridge Bikeways. </t>
  </si>
  <si>
    <t>Safe Roads to School</t>
  </si>
  <si>
    <t>Middletown won $1M grant under Safe Roads to School program for River Plaza school area.  Otherwise, assess where improvements could be made to encourage bicycling/walking or EV transit instead of individual vehicles.</t>
  </si>
  <si>
    <t>What can be done in Middletown regarding Safe roads to school that would result in tangible energy savings?</t>
  </si>
  <si>
    <t>Housing density to help achieve mass transit densities</t>
  </si>
  <si>
    <t>(a) New high density housing  is recently approved for Middletown, which may help reduce single family housing on undeveloped land, reducing overall carbon footprint growth (b) Some communities are changing ordinances to allow multi-dwellings instead of single family homes; a study could be undertaken regarding feasibility and acceptance.</t>
  </si>
  <si>
    <t>Middletown has new car centric high  density residential development authorized and completed. Are there any associated mass transit improvements?</t>
  </si>
  <si>
    <t>Buy local</t>
  </si>
  <si>
    <t xml:space="preserve"> Buy Local programs may encourage food from nearby rural areas rather than long distance carbon intensive shipping.  Study and recommendations.</t>
  </si>
  <si>
    <t>Internet purchasing is reducing personal VMT, though  increasing truck VMT.  What further improvement can be made?  New large shopping center could create more VMT from other towns.</t>
  </si>
  <si>
    <t xml:space="preserve">Create and Implement “Anything But Cars” (Abc) Program </t>
  </si>
  <si>
    <t>See EV and other items in lieu of this.</t>
  </si>
  <si>
    <t>Also overlaps with car pooling and ride sharing mentioned elsewhere.</t>
  </si>
  <si>
    <t xml:space="preserve">Become A Leader In Regional Transportation Solutions </t>
  </si>
  <si>
    <t>Study of where Middletown could provide group transit solutions.  Middletown already has NJ Transit train and bus routes.</t>
  </si>
  <si>
    <t>Included for any items Woodbridge identifies  relative to best practices, NJ Transit, etc.  Might be a good idea to reach out to Woodbridge.</t>
  </si>
  <si>
    <t>Improve NJ Transit (many cancellations &amp; delays)</t>
  </si>
  <si>
    <t>Recommend transit riders and town leadership communicate concerns to NJ Transit and state leadership.  (See ref)</t>
  </si>
  <si>
    <t>NJ transit cancellation/delay situation may discourage use of this public transit and return to cars.  See NYT 9/28/19 which focuses on Middletown: “Transit Misery at its Worst on this Train”</t>
  </si>
  <si>
    <t>Trip optimization software (municipal)</t>
  </si>
  <si>
    <t>Identify actual benefits, software, implementation, funding.</t>
  </si>
  <si>
    <t>Vehicle maintenance (municipal)</t>
  </si>
  <si>
    <t>Refer to EV items instead.  Also, modern gas vehicles tend to have steady performance for many years.</t>
  </si>
  <si>
    <t xml:space="preserve">Create A Carpool Board For Municipal Employees And Promote Carpooling / Alternative Fuel Vehicles </t>
  </si>
  <si>
    <t>Determine actual town employee interest and acceptance, then consider program.</t>
  </si>
  <si>
    <t>Vehicle Miles Traveled (VMT) Reduction</t>
  </si>
  <si>
    <t>Refer to EV and group transit items instead.  Or study trip purpose and durations for possible recommendations (e.g. deliver items instead of driver trips)</t>
  </si>
  <si>
    <t>Residential (14% GHG)</t>
  </si>
  <si>
    <t>Convert space and water heating from fossil fuel to electric</t>
  </si>
  <si>
    <t>Help maximize carbon emission reduction in coming decades</t>
  </si>
  <si>
    <t>Residential Energy Efficiency and Outreach</t>
  </si>
  <si>
    <t>Continue to encourage energy savings.  If residential space heating energy usage is reduced 10%, the estimated carbon emissions savings spanning Middletown is ~8100 tons.</t>
  </si>
  <si>
    <t xml:space="preserve">See State of NJ residential energy, JCP&amp;L energy saving, and NJ Natural Gas energy saving web pages.  Middletown web posting:  Primarily energy audits. Woodbridge:  Home Performance With Energy Star.   </t>
  </si>
  <si>
    <t>The energy consumption of the average home in New Jersey is 127 million BTU (2009).   Space heating accounts for nearly half the energy used in a New Jersey home (estimated at ~ 45% or 57 million BTU; or ~570 therms).  At 12 pounds of carbon per therm, a 10%  savings would be ~ 684 / 2000 or ~ .34 tons per year per house; across all Middletown houses = ~ 23692 x .34 = ~8100 tons . https://www.eia.gov/consumption/residential/reports/2009/state_briefs/pdf/nj.pdf (Figures 2 &amp; 3 of the Middletown Energy plan list sources of carbon emissions along with summary carbon tons; update and reconciliation of the two figures may be needed.)</t>
  </si>
  <si>
    <t>Green Building and Energy Efficiency</t>
  </si>
  <si>
    <t>Review of existing ordinances/standards and possible improvements.  Identify specific actions.</t>
  </si>
  <si>
    <t>Use high efficiency furnace, AC and associated fan</t>
  </si>
  <si>
    <t>Is this covered under outreach?  Study of extent of old equipment and how to encourage/fund replacement</t>
  </si>
  <si>
    <t>Example reference:  https://www.energystar.gov/products/most_efficient/furnaces  shows 97%  AFUE versus 80% for standard gas furnace. Also see variable speed motor item.</t>
  </si>
  <si>
    <t>Lighting upgrades</t>
  </si>
  <si>
    <t>Est 6230 tons (est 0.6% Middletown carbon), or .26 tons per household.  Is this covered under outreach?</t>
  </si>
  <si>
    <t xml:space="preserve">https://www.drawdown.org/solutions/buildings-and-cities/led-lighting-household </t>
  </si>
  <si>
    <t>2 to 3 B home sockets still contain incandescent or halogen bulbs. All to LED saves 38 M tons (approx 7 million cars), saving $14 B per year.  Avg house savings is $100.  Implies 140 M homes. Thus 38 M tons / 148 M homes = .26 tons per home X 23692 = approx 6230 tons in Middletown per year.  Ref: One Thing You Can Do Switch Light Bulbs, 9/7/19 New York Times</t>
  </si>
  <si>
    <t>Use ENERGY STAR appliances</t>
  </si>
  <si>
    <t>New appliances meet government requirements; replacement gradually implements this.</t>
  </si>
  <si>
    <t>See also Residential Energy Efficiency Outreach.  Also, natural replacement may take care of most of this.</t>
  </si>
  <si>
    <r>
      <t>2</t>
    </r>
    <r>
      <rPr>
        <vertAlign val="superscript"/>
        <sz val="9"/>
        <rFont val="Arial"/>
        <family val="2"/>
      </rPr>
      <t>n</t>
    </r>
    <r>
      <rPr>
        <vertAlign val="superscript"/>
        <sz val="7"/>
        <rFont val="Arial"/>
        <family val="2"/>
      </rPr>
      <t>d</t>
    </r>
    <r>
      <rPr>
        <sz val="7"/>
        <rFont val="Arial"/>
        <family val="2"/>
      </rPr>
      <t xml:space="preserve"> refrigerator outreach (garage, basement)</t>
    </r>
  </si>
  <si>
    <t>See outreach</t>
  </si>
  <si>
    <t>Is this covered under outreach?  If not, next steps?</t>
  </si>
  <si>
    <t>Install programmable thermostats</t>
  </si>
  <si>
    <t>Plug load monitoring</t>
  </si>
  <si>
    <t>Commercial and residential plug-ins can consume substantial power when not in use.</t>
  </si>
  <si>
    <t>Lighting occupancy sensors</t>
  </si>
  <si>
    <t>Conversion to LED should minimize need for this.</t>
  </si>
  <si>
    <t>Participate in “Climate Choice”  &amp; NJ Energy Star residential development programs</t>
  </si>
  <si>
    <t xml:space="preserve">http://rcgb.rutgers.edu/nj-climate-choice-home-njcch-pilot-project/ </t>
  </si>
  <si>
    <t>Commercial (10% GHG)</t>
  </si>
  <si>
    <t>Energy efficiency for Commercial Buildings</t>
  </si>
  <si>
    <t>Substantial carbon reduction possible with energy  savings programs available; e.g. https://www.njcleanenergy.com/commercial-industrial/home/home.  Up to ~5,800 carbon ton reduction possible from  example 10% energy savings spanning Middletown commercial space (assumes natural gas reduction)</t>
  </si>
  <si>
    <t>Per EIA for 2012, 5.5M commercial buildings in USA.  From EIA data, verage building size in northeast est ~ 20,500 SQFT.  Per EIA for 2012, 487 billion cubic feet gas for 11,068,000,000 commercial SQFT (or 44 cubic feet per SQFT) in NorthEast. USA pop 326M in 2017; Middletown population at 65482 = .02%. , or 1100 commercial buildings  pro rata to pop.  1100X20,500 SQFT estimated ~22.6M SQFT commercial space in Middletown.  22.6M SQFTx44 cubic feet = ~992M cubic feet or ~ 9.9M CCF (or therm) x 11.7 carbon pounds per therm = ~116M carbon pounds or ~58K  tons. ~5800 tons with 10% energy savings.</t>
  </si>
  <si>
    <t>Steve Miller  10/15/19: Portfolio Manager is possible monitoring tool https://www.energystar.gov/buildings/tools-and-resources/portfolio-manager-0</t>
  </si>
  <si>
    <t>See above energy item.</t>
  </si>
  <si>
    <t>Prior row item covers energy efficiency.</t>
  </si>
  <si>
    <t>12/3/19 meeting stated that letter to Middletown on green building standards</t>
  </si>
  <si>
    <t>Woodbridge plan  also has green building items, such as scorecards, audits, etc.</t>
  </si>
  <si>
    <t>NJ BPU Pay for Performance program for industrial and commercial facilities</t>
  </si>
  <si>
    <t>NJ</t>
  </si>
  <si>
    <t>Active NJ program covers large business, multi-famiily and other applicants that meet criteria.  Pays incentives. Assess Middletown situation and develop plan to encourage.  Middletown carbon footprint needed.</t>
  </si>
  <si>
    <t xml:space="preserve">http://www.njcleanenergy.com/commercial-industrial/programs/pay-performance </t>
  </si>
  <si>
    <t>Is this covered under commercial energy efficiency / audit programs?</t>
  </si>
  <si>
    <t>Commercial and residential plug-ins can consume substantial power when not in use.  Are there devices to reduce usage?</t>
  </si>
  <si>
    <t>For example, CFL to LED.   Commercial exit sign upgrades to LED.</t>
  </si>
  <si>
    <t xml:space="preserve">Small Business Energy Efficiency And Incentives Outreach </t>
  </si>
  <si>
    <t>Assess extent of NJ SBAP or other energy programs benefit to Middletown and energy efficiency, and next steps.</t>
  </si>
  <si>
    <t xml:space="preserve">https://www.state.nj.us/dep/aqes/sbap/index.html </t>
  </si>
  <si>
    <t>Ground Source Heat Pumps</t>
  </si>
  <si>
    <t xml:space="preserve">Investigate what needs to be done,, benefits re carbon savings, and costs. </t>
  </si>
  <si>
    <t xml:space="preserve">Ground Source Heat Pumps are a potential signficant energy saver for heating and cooling.  Needs further investigation; may be suitable for schools, government buildings and larger commercial installations; has also been ussed for residential installation. NJ mention  at http://www.sustainablejersey.com/grants-resources/grants-portal/single-grant/?tx_sjcert_grants%5Bcontroller%5D=Grant&amp;tx_sjcert_grants%5Baction%5D=show&amp;tx_sjcert_grants%5Bgrant%5D=213&amp;cHash=799a010e104540d62a0c2f80e27e0d86   </t>
  </si>
  <si>
    <t xml:space="preserve">NY reference: https://www.nyserda.ny.gov/Researchers-and-Policymakers/Geothermal-Heat-Pumps  </t>
  </si>
  <si>
    <t xml:space="preserve"> 10/17/19 Steve Miller: Another geothermal method and  reference:  NJ average climate is about perfect for 0 average of positive and negative degree days over a full year.  So a large thermal mass/liquid storage heat sink, buried a relatively shallow depth, and well-insulated, looks promising to be a lower cost way to use a geo heat sink for both summer cooling and winter heating. Gaylord Olson, Dir of R&amp;D, gg_olson@yahoo.com 908-229-9056 or 609-980-5000 . http://seasonalstoragetechnologies.com/index.html</t>
  </si>
  <si>
    <t>Variable Speed Motors</t>
  </si>
  <si>
    <r>
      <t xml:space="preserve">Discussed at 8/6/19 meeting.  Example references: </t>
    </r>
    <r>
      <rPr>
        <sz val="10"/>
        <color indexed="12"/>
        <rFont val="Arial"/>
        <family val="2"/>
      </rPr>
      <t>https://www.griffithenergyservices.com/articles/how-variable-speed-furnaces-save-you-money</t>
    </r>
    <r>
      <rPr>
        <sz val="10"/>
        <rFont val="Arial"/>
        <family val="2"/>
      </rPr>
      <t xml:space="preserve">   </t>
    </r>
    <r>
      <rPr>
        <sz val="10"/>
        <color indexed="12"/>
        <rFont val="Arial"/>
        <family val="2"/>
      </rPr>
      <t>https://literature.rockwellautomation.com/idc/groups/literature/documents/ar/7000-ar002_-en-p.pdf</t>
    </r>
  </si>
  <si>
    <t>Install boiler controls for HVAC system</t>
  </si>
  <si>
    <t>Waste Management (5% GHG)</t>
  </si>
  <si>
    <t>Recycling</t>
  </si>
  <si>
    <t>Middletown already has recycling programs in place.  However, understanding Middletown's recycling energy efficiency and also how consumption could be reduced might benefit further.</t>
  </si>
  <si>
    <t>Are there actual energy savings?  Also, some of the  posted information implies events with the potential for many vehicle trips.</t>
  </si>
  <si>
    <t>Green purchasing and waste reduction</t>
  </si>
  <si>
    <t>Are there ways that aggregate purchases for Middletown residents/business could save money and energy?</t>
  </si>
  <si>
    <t>Re-review the other plans/sustaining certs to see if this is covered in the same sense.  Also, for all residents/business or just township purchases/waste?</t>
  </si>
  <si>
    <t>Construction and demolition debris Recycling</t>
  </si>
  <si>
    <t>Defer to NJ for how policies for this could be studied, proposed and implemented state wide.  Could analyze extent of energy usage involved with existing debris removal offerings.</t>
  </si>
  <si>
    <t>Recycling saves energy compared to virgin materials per plan.  (I have some doubt about this having seen many such dumpsters, but needs research.  I cannot imagine much useful from these dumpsters other than metals.)</t>
  </si>
  <si>
    <t>Reduce energy consumption of Middletown garbage and recycling pickups, alternatives, and costs</t>
  </si>
  <si>
    <t>Assess existing town garbage/recycling contractors energy usage, study state of art, and recommend improvements.</t>
  </si>
  <si>
    <t>Land Clearing (1% GHG)</t>
  </si>
  <si>
    <t>Sustainable Land Use</t>
  </si>
  <si>
    <t>Middletown largely built out.  Study of how remaining private undeveloped lands could be preserved and paid for.</t>
  </si>
  <si>
    <t>Can Middletown keep existing PRIVATE undeveloped land?   Opposite is happening with two major developments of undeveloped lands along route 35.  Middletown 2010 plan lists parks 15%, undeveloped/vacant  6%  and farmland 8%.</t>
  </si>
  <si>
    <t>Municipal (non transit; not listed in NJDEP categories)</t>
  </si>
  <si>
    <t>Middletown Energy Plan</t>
  </si>
  <si>
    <t>Guide Middletown into low then no carbon footprint future consistent with state energy plans.</t>
  </si>
  <si>
    <t>Create energy plan, e.g. via grant approval for consultant</t>
  </si>
  <si>
    <t>Create town energy plan</t>
  </si>
  <si>
    <t>Municipal Carbon Footprint(greenhouse gas inventory) &amp; Reduction Plan</t>
  </si>
  <si>
    <t>Guide Middletown into low then no carbon footprint future.</t>
  </si>
  <si>
    <t>Woodbridge plan Table 2 appears to suggest 2862 tons of carbon reduction by 2020.  Yet at 19.8 tons per person per year and 99600 residents = about  2 million tons per year,this is only .15%.  The plan has a goal of saving 20% by 2020; this would not appear to line up with 20% reduction for all carbon consumption.</t>
  </si>
  <si>
    <t>Energy Efficiency for Municipal Facilities</t>
  </si>
  <si>
    <t>Reduce carbon footprint and serve as community leader.</t>
  </si>
  <si>
    <t>Woodbridge similar topics: (a) Utilize Clusters Of Municipal Facilities  for Energy Efficiency And Renewable Energy Measures (b) Obtain Energy Star Certification for All Buildings When Major Renovations Take Place (c) Audits</t>
  </si>
  <si>
    <t>Encourage LEED</t>
  </si>
  <si>
    <t>Refer other items</t>
  </si>
  <si>
    <t>Recommend considering as part of other green building items.</t>
  </si>
  <si>
    <t>Woodbridge has LEED item for municipal buildings.  Leed: https://usgbcnj.org/leed/what-is-leed/</t>
  </si>
  <si>
    <t>Green Building Policy/Resolution</t>
  </si>
  <si>
    <t>Refer prior green building items.</t>
  </si>
  <si>
    <t>Policy at Middletown sustainability web posting</t>
  </si>
  <si>
    <t xml:space="preserve">Enact “a no or low mow” policy for municipal properties. </t>
  </si>
  <si>
    <t>Study as to where/when, and if feasible.  Pests in unmowed areas and resident acceptance are  potential issues.  Can some areas become fields or forests?</t>
  </si>
  <si>
    <t>Convert community lighting and traffic lights to LED</t>
  </si>
  <si>
    <t>Assess extent to which this may already be  accomplished.  Also regarding Route 35/36, NJ transit, etc..</t>
  </si>
  <si>
    <t>Possibly street lighting is already done in Middletown?</t>
  </si>
  <si>
    <t>Energy Tracking and Management</t>
  </si>
  <si>
    <t>Promote town energy efficiency and monitoring.</t>
  </si>
  <si>
    <t>Middletown maintains a  spreadsheet tracking municipal  building energy use.   Steve Miller 10/15/19: Recommended to town representative to consider use of Portfolio  Manager https://www.energystar.gov/buildings/tools-and-resources/portfolio-manager-0</t>
  </si>
  <si>
    <t>Plan for reducing Middletown building energy consumption</t>
  </si>
  <si>
    <t>Assist town energy efficiency and monitoring, and town leadership.</t>
  </si>
  <si>
    <t>Provide a plan with specifics to reduce municipal building energy use.</t>
  </si>
  <si>
    <t>Community Partnership &amp; Outreach</t>
  </si>
  <si>
    <t>Middletown leadership is currently encouraging outreach to ascertain community views and acceptance.</t>
  </si>
  <si>
    <t>Diversity &amp; Equity</t>
  </si>
  <si>
    <t>Ensure environment and energy justice among all constituents.</t>
  </si>
  <si>
    <t>Current Middletown web material deals with lead abatement, judged NA  re global warming.  But it may be appropriate to include social justice consideration, e.g. re low income EV affordability and charging.</t>
  </si>
  <si>
    <t xml:space="preserve">Update Municipal Climate Goals To Match State Climate Initiatives </t>
  </si>
  <si>
    <t>See energy plan.</t>
  </si>
  <si>
    <t>Recommend update if necessary as part of Middletown Energy Plan effort.</t>
  </si>
  <si>
    <t>Water efficiency and ordinances for residential and commercial water conservation</t>
  </si>
  <si>
    <t>Assess carbon and financial savings, plan and next steps needed.  Recommendations for faucett and shower heads; assist in making available.</t>
  </si>
  <si>
    <t>http://allthingsgreen.axelhouse.com/water.htm   Extract: It takes a considerable amount of energy to deliver and treat the water you use everyday. American public water supply and treatment facilities consume about 56 billion kilowatt-hours (kWh) per year�enough electricity to power more than 5 million homes for an entire year. For example, letting your faucet run for five minutes uses about as much energy as letting a 60-watt light bulb run for 14 hours</t>
  </si>
  <si>
    <t>Personal behavior of municipal employees</t>
  </si>
  <si>
    <t>Low or No priority</t>
  </si>
  <si>
    <t>Invasive.</t>
  </si>
  <si>
    <t>Shading</t>
  </si>
  <si>
    <t>Implement Tree Canopy Program (Parks, Commercial, Residence, undeveloped private)</t>
  </si>
  <si>
    <t>Assess extent of existing tree cover among public, commercial and residential including developed and undeveloped land.  Make recommendations for deploying trees.</t>
  </si>
  <si>
    <t xml:space="preserve">Research extent of fields/grassy areas for canopy? Expand  park canopy? e.g. Poricy, Tatum  and Thompson.  However, review of field wildlife such as birds, butterfly and bee support is needed.  Fewer fields could save mowing fuel.  </t>
  </si>
  <si>
    <t>Leave grass clippings, composting, etc.</t>
  </si>
  <si>
    <t>Recommend community outreach, especially for do-it-yourself.</t>
  </si>
  <si>
    <t>Cut lawn in half</t>
  </si>
  <si>
    <t>Provide role model examples as part of community outreach, e.g. how to do this, plantings recommended, how to maintain, etc.  Risk of poor acceptance.</t>
  </si>
  <si>
    <t xml:space="preserve">https://www.yaleclimateconnections.org/2019/09/professor-doug-tallamy-urges-homeowners-to-cut-lawn-area-in-half/ </t>
  </si>
  <si>
    <t xml:space="preserve">Reduce Urban Heat Island Effect And Preserve/Enhance Strategic Open Space Areas </t>
  </si>
  <si>
    <t>See other items</t>
  </si>
  <si>
    <t>Refer to tree canopy and sustainable land use items.</t>
  </si>
  <si>
    <t>Also see Tree Canopy items.  Also see Middletown 2010 plan re landscaping, etc.  Woodbridge plan does point out the energy savings benefit of residential shading.</t>
  </si>
  <si>
    <t>Enact sustainable landscaping ordinances for residential [developers]</t>
  </si>
  <si>
    <t xml:space="preserve">Review existing ordinances for residential developers, and make recommendations. However, invasive regarding individual homeowners. </t>
  </si>
  <si>
    <t>Note, for impact in built out Middletown, needs plan to encourage for existing buildings</t>
  </si>
  <si>
    <t xml:space="preserve">Enact sustainable landscaping ordinances for commercial applications </t>
  </si>
  <si>
    <t>Review what exists.  Recommend include under Green Building / building resolution type items.</t>
  </si>
  <si>
    <t>Consequence of Climate Change</t>
  </si>
  <si>
    <t>Climate Adaptation Flooding Risk</t>
  </si>
  <si>
    <t>Not Ranked</t>
  </si>
  <si>
    <t>2015 Resilience plan posted.  Needs update?</t>
  </si>
  <si>
    <t>Emergency  Communications Planning</t>
  </si>
  <si>
    <t>Vulnerable Populations Identification for Emergencies</t>
  </si>
  <si>
    <t>Army Corps of Engineers plans to remediate for sea level rise and storms, and impact on Middletown</t>
  </si>
  <si>
    <t>Micro Grid</t>
  </si>
  <si>
    <t>Woodbridge Climate Action Plan 5/2/18 (selected items)</t>
  </si>
  <si>
    <t>Other Items</t>
  </si>
  <si>
    <t>Notes &amp; rationales</t>
  </si>
  <si>
    <t>For Potential Consideration:</t>
  </si>
  <si>
    <t>Reflective shingle, reflective flat roof, reflective pavement (roads, parking lots, driveways)</t>
  </si>
  <si>
    <t>Research required.   Note, Middletown 2010 plan heat island/landscaping refers to heat appropriate materials for residences and buildings.</t>
  </si>
  <si>
    <t>Residential Electrification</t>
  </si>
  <si>
    <t>Tracked items include solar and 100% renewable electric, which in time have good chance of contributing to a possible drive for residential electric, as renewable electric costs are expected to continue to drop.  Later, consider programs to convert gas to electric.</t>
  </si>
  <si>
    <t>Business Electrification</t>
  </si>
  <si>
    <t>See above.</t>
  </si>
  <si>
    <t>Town Building Electrification</t>
  </si>
  <si>
    <t>Resolution Supporting Paris Treaty</t>
  </si>
  <si>
    <t>Send resolution requesting action to County, State and Federal gov</t>
  </si>
  <si>
    <t>Resolution Supporting Carbon Tax</t>
  </si>
  <si>
    <t>Alternative transit incentives</t>
  </si>
  <si>
    <t>Research feasibility and who would pay.</t>
  </si>
  <si>
    <t>Improve mileage of all future fossil fuel based residential and business vehicles</t>
  </si>
  <si>
    <t>Send resolution requesting action to County, State and Federal gov.   Perhaps endorse the Calilfornia approach.</t>
  </si>
  <si>
    <t>Resolution Supporting Gateway Tunnel</t>
  </si>
  <si>
    <t>Resolution on Sustainable Agriculture including agriculture sequestration</t>
  </si>
  <si>
    <t>Includes removing carbon and storing in soil via agriculture and forestry practices, switching to plant based foods and perhaps fish based foods from meat based foods, limiting fertilizers which use much energy in production, etc.  Ref  8/11/19 New York Times: Experts Ponder Fixes That Could Help Earth's Threatened Food Supply</t>
  </si>
  <si>
    <t>Resolution on reforestation and forest preservation</t>
  </si>
  <si>
    <t>Send resolution requesting action to County, State and Federal gov.  For example, stop the ongoing de-forestation of Indonesia and the Amazon.</t>
  </si>
  <si>
    <t>Resolution on offshore Wind Farm</t>
  </si>
  <si>
    <t>Research current situation and whether resolution supporting this is feasible</t>
  </si>
  <si>
    <t>Resolution on Coal Plants</t>
  </si>
  <si>
    <t>Send resolution requesting action to County, State and Federal gov  [note, indirectly this is covered by goal of 100% renewable electricity to eliminate carbon emissions]</t>
  </si>
  <si>
    <t>Resolution on Natural Gas Plants</t>
  </si>
  <si>
    <t>Resolution on Methane</t>
  </si>
  <si>
    <t>Resolution on Trucking</t>
  </si>
  <si>
    <t>Resolution on Airplane Fuel Economy</t>
  </si>
  <si>
    <t>Resolution on Carbon Sequestration plans</t>
  </si>
  <si>
    <t>Encourage car pooling</t>
  </si>
  <si>
    <t>The state continues to maintain support for car pooling.  See https://www.state.nj.us/transportation/commuter/rideshare/carpool.shtm</t>
  </si>
  <si>
    <t>On call ride services (Uber, Lift) to use EV, thus replacing fossil fuel</t>
  </si>
  <si>
    <t>Investigate with ride sharing services and other entities  planning EV fleets.  [this can also be considered under EV – Local Transit category of tracked items]</t>
  </si>
  <si>
    <t>Not Proposed</t>
  </si>
  <si>
    <t>Animals in the Community</t>
  </si>
  <si>
    <t>How does this help with carbon reduction?</t>
  </si>
  <si>
    <t>Create Green Team</t>
  </si>
  <si>
    <t>Already created in Middletown; however, plan could include a summary and history</t>
  </si>
  <si>
    <t>Lead-Safe Training Programs</t>
  </si>
  <si>
    <t>Not relevant re carbon reduction</t>
  </si>
  <si>
    <t>Community Gardens</t>
  </si>
  <si>
    <t>Rain Garden</t>
  </si>
  <si>
    <t>Carbon Saving Action</t>
  </si>
  <si>
    <t>Carbon Emission Savings (tons)</t>
  </si>
  <si>
    <t>Start Year for Scenario</t>
  </si>
  <si>
    <t>% at target scenario year</t>
  </si>
  <si>
    <t>Year Meet Scenario %</t>
  </si>
  <si>
    <t>Max % Assumed</t>
  </si>
  <si>
    <t>Max Year for Max %</t>
  </si>
  <si>
    <r>
      <t>Decline Per Year after 1</t>
    </r>
    <r>
      <rPr>
        <vertAlign val="superscript"/>
        <sz val="8"/>
        <rFont val="Arial"/>
        <family val="2"/>
      </rPr>
      <t>st</t>
    </r>
    <r>
      <rPr>
        <sz val="8"/>
        <rFont val="Arial"/>
        <family val="2"/>
      </rPr>
      <t xml:space="preserve"> target year to meet 2050</t>
    </r>
  </si>
  <si>
    <r>
      <t>Renewable Government (Community Choice) Energy Aggregation</t>
    </r>
    <r>
      <rPr>
        <sz val="8"/>
        <rFont val="Arial"/>
        <family val="2"/>
      </rPr>
      <t xml:space="preserve"> (all homes 100% clean electricity; 81,000 tons)</t>
    </r>
  </si>
  <si>
    <t>NA</t>
  </si>
  <si>
    <r>
      <t>Resident Electric Vehicles</t>
    </r>
    <r>
      <rPr>
        <sz val="8"/>
        <rFont val="Arial"/>
        <family val="2"/>
      </rPr>
      <t xml:space="preserve"> (25% EV vehicles; 55,000 tons)</t>
    </r>
  </si>
  <si>
    <r>
      <t>Residential  Energy Savings</t>
    </r>
    <r>
      <rPr>
        <sz val="8"/>
        <rFont val="Arial"/>
        <family val="2"/>
      </rPr>
      <t xml:space="preserve"> (10% new energy savings; 8,100 tons)</t>
    </r>
  </si>
  <si>
    <r>
      <t>Residential Solar</t>
    </r>
    <r>
      <rPr>
        <sz val="8"/>
        <rFont val="Arial"/>
        <family val="2"/>
      </rPr>
      <t xml:space="preserve"> (10% more homes;  7,700 tons)</t>
    </r>
  </si>
  <si>
    <t>No double count with community aggregation at 100% renewable</t>
  </si>
  <si>
    <r>
      <t>Commercial  Energy Savings</t>
    </r>
    <r>
      <rPr>
        <sz val="8"/>
        <rFont val="Arial"/>
        <family val="2"/>
      </rPr>
      <t xml:space="preserve"> (10% new energy savings; 5,800 tons)</t>
    </r>
  </si>
  <si>
    <r>
      <t>Delivery and Light Commercial Vehicles</t>
    </r>
    <r>
      <rPr>
        <sz val="8"/>
        <rFont val="Arial"/>
        <family val="2"/>
      </rPr>
      <t xml:space="preserve"> (25% EV;  3850 tons)</t>
    </r>
  </si>
  <si>
    <r>
      <t>Community Solar</t>
    </r>
    <r>
      <rPr>
        <sz val="8"/>
        <rFont val="Arial"/>
        <family val="2"/>
      </rPr>
      <t xml:space="preserve"> (first 5MW facility; 3,000 tons)</t>
    </r>
  </si>
  <si>
    <r>
      <t>Local Transit Electric Vehicles</t>
    </r>
    <r>
      <rPr>
        <sz val="8"/>
        <rFont val="Arial"/>
        <family val="2"/>
      </rPr>
      <t xml:space="preserve"> (100% EV for 5 bus routes;  2870 tons)</t>
    </r>
  </si>
  <si>
    <r>
      <t>Commercial Solar</t>
    </r>
    <r>
      <rPr>
        <sz val="8"/>
        <rFont val="Arial"/>
        <family val="2"/>
      </rPr>
      <t xml:space="preserve"> (300,000 SQFT facility; 2,400 tons)</t>
    </r>
  </si>
  <si>
    <t>Assume  another by 2030</t>
  </si>
  <si>
    <r>
      <t xml:space="preserve">Prevent More Gas Conversions </t>
    </r>
    <r>
      <rPr>
        <sz val="8"/>
        <rFont val="Arial"/>
        <family val="2"/>
      </rPr>
      <t>(900+ existing electric units;  avoid 2,400 tons)</t>
    </r>
  </si>
  <si>
    <t>Not applicable to carbon savings from current level</t>
  </si>
  <si>
    <r>
      <t>School Bus Electric Vehicles</t>
    </r>
    <r>
      <rPr>
        <sz val="8"/>
        <rFont val="Arial"/>
        <family val="2"/>
      </rPr>
      <t xml:space="preserve"> (100% EV bus;  1260 tons)</t>
    </r>
  </si>
  <si>
    <r>
      <t>Municipal Patrol and Non Truck Electric Vehicles</t>
    </r>
    <r>
      <rPr>
        <sz val="8"/>
        <rFont val="Arial"/>
        <family val="2"/>
      </rPr>
      <t xml:space="preserve"> (25% EV fleet; 700 tons)</t>
    </r>
  </si>
  <si>
    <t>Cum:</t>
  </si>
  <si>
    <t>Diff in Savings:</t>
  </si>
  <si>
    <t>Assumptions in above cumulative data: all EV to 100% by 2050; energy efficiency gains from 10% to 15%; another community solar installation</t>
  </si>
  <si>
    <t>Select insert line chart, select points and line (2nd choice), → next →, select y column as label</t>
  </si>
  <si>
    <t>NJ Carbon Emission Decline MMTCO2e Example (meet 80x50)</t>
  </si>
  <si>
    <t>Minus Industrial Emissions</t>
  </si>
  <si>
    <t>Middletown Allocated Carbon Emissions (Pro rata NJ EMP)(Tons)</t>
  </si>
  <si>
    <t>Year</t>
  </si>
  <si>
    <t>2016 Middletown Baseline Carbon Emissions (pro rata NJ EMP; w/ industrial; Tons)</t>
  </si>
  <si>
    <t>Baseline Carbon Emission minus  pro rata industrial (Tons)</t>
  </si>
  <si>
    <t>Baseline Minus Pie Chart Scenarios (w/o energy agg.; w/o industrial; Tons)</t>
  </si>
  <si>
    <t>Baseline Minus Pie Scenarios (w/ energy agg.; w/o industrial; Tons)</t>
  </si>
  <si>
    <t>2050 EMP Goal (AKA 80x50 per NJ  EMP; Tons)</t>
  </si>
  <si>
    <t>Middletown Cumulative Reduction Goal to meet NJ EMP (Tons)</t>
  </si>
  <si>
    <t>Middletown Cumulative Reductions with Pie Chart Scenarios* (Tons)</t>
  </si>
  <si>
    <t>Middletown Reduction  Shortfall (Tons)</t>
  </si>
  <si>
    <t>% projected savings / required savings</t>
  </si>
  <si>
    <t>w/o Energy  Aggregation</t>
  </si>
  <si>
    <t>Linear increment MMTCO2 per 5 years</t>
  </si>
  <si>
    <t>YR2016</t>
  </si>
  <si>
    <t>Middletown pop</t>
  </si>
  <si>
    <t>YR2021</t>
  </si>
  <si>
    <t>state of NJ pop</t>
  </si>
  <si>
    <t>YR2025</t>
  </si>
  <si>
    <t>% Middletown pop of NJ</t>
  </si>
  <si>
    <t>YR2030</t>
  </si>
  <si>
    <t>Industrial Emissions Factor per 2019 draft NJ EMP</t>
  </si>
  <si>
    <t>YR2035</t>
  </si>
  <si>
    <t>YR2040</t>
  </si>
  <si>
    <t>YR2045</t>
  </si>
  <si>
    <t>YR2050</t>
  </si>
  <si>
    <t>* Additional  timeline and extensions of scenarios as implied by table above, e.g. that some energy savings  measures continue</t>
  </si>
  <si>
    <t>NJ Greenhouse Gas Sources</t>
  </si>
  <si>
    <t>NJDEP</t>
  </si>
  <si>
    <t>Adjusted via Scaling</t>
  </si>
  <si>
    <t xml:space="preserve">https://www.nj.gov/dep/aqes/oce-ghgei.html </t>
  </si>
  <si>
    <t>Transportation</t>
  </si>
  <si>
    <t>Electricity Generation</t>
  </si>
  <si>
    <t>Residential</t>
  </si>
  <si>
    <t>Commercial</t>
  </si>
  <si>
    <t>Waste Management</t>
  </si>
  <si>
    <t>Land Clearing</t>
  </si>
  <si>
    <t>Sum (without rows below)</t>
  </si>
  <si>
    <t>Industrial</t>
  </si>
  <si>
    <t>Adjusted removes row assuming Middletown is largely not  industrial</t>
  </si>
  <si>
    <t>Highly Warming Gases</t>
  </si>
  <si>
    <t>Adjusted removes row assuming either Middletown is not generating or standards need to come at State or Federal level.  However, there may be a role to adjust personal and/or commercial behavior if specific steps for Middletown can be identified.</t>
  </si>
  <si>
    <t>From NJDEP: Fluorinated gases</t>
  </si>
  <si>
    <t>Fluorinated gases such as chlorofluorocarbons (CFCs), hydrochlorofluorocarbons (HCFCs), hydrofluorocarbons (HFCs), perfluorocarbons (PFCs), and sulfur hexafluoride (SF6) are often used in coolants, foaming agents, fire extinguishers, solvents, pesticides, and aerosol propellants. Unlike water vapor and ozone, fluorinated gases have a long atmospheric lifetime, and some of these emissions will affect the climate for many decades or centuries.</t>
  </si>
  <si>
    <t>While some personal products may contribute to air pollution, it was not immediately determined that they contribute to global warming; see for example: https://www.nytimes.com/2018/02/16/climate/perfume-pollution-smog.html</t>
  </si>
</sst>
</file>

<file path=xl/styles.xml><?xml version="1.0" encoding="utf-8"?>
<styleSheet xmlns="http://schemas.openxmlformats.org/spreadsheetml/2006/main">
  <numFmts count="8">
    <numFmt numFmtId="164" formatCode="GENERAL"/>
    <numFmt numFmtId="165" formatCode="@"/>
    <numFmt numFmtId="166" formatCode="0.00"/>
    <numFmt numFmtId="167" formatCode="0.00%"/>
    <numFmt numFmtId="168" formatCode="0%"/>
    <numFmt numFmtId="169" formatCode="0.0"/>
    <numFmt numFmtId="170" formatCode="0"/>
    <numFmt numFmtId="171" formatCode="0.0%"/>
  </numFmts>
  <fonts count="20">
    <font>
      <sz val="10"/>
      <name val="Arial"/>
      <family val="2"/>
    </font>
    <font>
      <sz val="7"/>
      <name val="Arial"/>
      <family val="2"/>
    </font>
    <font>
      <sz val="6"/>
      <name val="Arial"/>
      <family val="2"/>
    </font>
    <font>
      <b/>
      <sz val="7"/>
      <name val="Arial"/>
      <family val="2"/>
    </font>
    <font>
      <sz val="7"/>
      <color indexed="12"/>
      <name val="Arial"/>
      <family val="2"/>
    </font>
    <font>
      <sz val="9"/>
      <color indexed="12"/>
      <name val="Arial"/>
      <family val="2"/>
    </font>
    <font>
      <sz val="7"/>
      <name val="Times New Roman"/>
      <family val="1"/>
    </font>
    <font>
      <sz val="7"/>
      <color indexed="12"/>
      <name val="Times New Roman"/>
      <family val="1"/>
    </font>
    <font>
      <sz val="10"/>
      <color indexed="12"/>
      <name val="Arial"/>
      <family val="2"/>
    </font>
    <font>
      <vertAlign val="superscript"/>
      <sz val="9"/>
      <name val="Arial"/>
      <family val="2"/>
    </font>
    <font>
      <vertAlign val="superscript"/>
      <sz val="7"/>
      <name val="Arial"/>
      <family val="2"/>
    </font>
    <font>
      <sz val="10"/>
      <color indexed="12"/>
      <name val="Times New Roman"/>
      <family val="1"/>
    </font>
    <font>
      <sz val="9"/>
      <name val="Arial"/>
      <family val="2"/>
    </font>
    <font>
      <b/>
      <sz val="9"/>
      <name val="Arial"/>
      <family val="2"/>
    </font>
    <font>
      <sz val="8"/>
      <name val="Arial"/>
      <family val="2"/>
    </font>
    <font>
      <vertAlign val="superscript"/>
      <sz val="8"/>
      <name val="Arial"/>
      <family val="2"/>
    </font>
    <font>
      <b/>
      <sz val="8"/>
      <name val="Arial"/>
      <family val="2"/>
    </font>
    <font>
      <sz val="10"/>
      <color indexed="8"/>
      <name val="Arial"/>
      <family val="2"/>
    </font>
    <font>
      <b/>
      <i/>
      <sz val="10"/>
      <name val="Times New Roman"/>
      <family val="1"/>
    </font>
    <font>
      <sz val="10"/>
      <name val="Times New Roman"/>
      <family val="1"/>
    </font>
  </fonts>
  <fills count="4">
    <fill>
      <patternFill/>
    </fill>
    <fill>
      <patternFill patternType="gray125"/>
    </fill>
    <fill>
      <patternFill patternType="solid">
        <fgColor indexed="29"/>
        <bgColor indexed="64"/>
      </patternFill>
    </fill>
    <fill>
      <patternFill patternType="solid">
        <fgColor indexed="45"/>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7">
    <xf numFmtId="164" fontId="0" fillId="0" borderId="0" xfId="0" applyAlignment="1">
      <alignment/>
    </xf>
    <xf numFmtId="164" fontId="1" fillId="0" borderId="0" xfId="0" applyFont="1" applyAlignment="1">
      <alignment vertical="top" wrapText="1"/>
    </xf>
    <xf numFmtId="165" fontId="1" fillId="0" borderId="0" xfId="0" applyNumberFormat="1" applyFont="1" applyAlignment="1">
      <alignment horizontal="left" vertical="top" wrapText="1"/>
    </xf>
    <xf numFmtId="164" fontId="1" fillId="0" borderId="0" xfId="0" applyFont="1" applyFill="1" applyAlignment="1">
      <alignment horizontal="left" vertical="top" wrapText="1"/>
    </xf>
    <xf numFmtId="164" fontId="2" fillId="0" borderId="0" xfId="0" applyFont="1" applyAlignment="1">
      <alignment horizontal="left" vertical="top" wrapText="1"/>
    </xf>
    <xf numFmtId="164" fontId="1" fillId="0" borderId="0" xfId="0" applyFont="1" applyAlignment="1">
      <alignment horizontal="left" vertical="top" wrapText="1"/>
    </xf>
    <xf numFmtId="164" fontId="1" fillId="0" borderId="0" xfId="0" applyFont="1" applyAlignment="1">
      <alignment/>
    </xf>
    <xf numFmtId="164" fontId="3" fillId="0" borderId="1" xfId="0" applyFont="1" applyBorder="1" applyAlignment="1">
      <alignment vertical="top" wrapText="1"/>
    </xf>
    <xf numFmtId="164" fontId="1" fillId="0" borderId="1" xfId="0" applyFont="1" applyBorder="1" applyAlignment="1">
      <alignment vertical="top" wrapText="1"/>
    </xf>
    <xf numFmtId="165" fontId="1" fillId="0" borderId="1" xfId="0" applyNumberFormat="1" applyFont="1" applyBorder="1" applyAlignment="1">
      <alignment horizontal="left" vertical="top" wrapText="1"/>
    </xf>
    <xf numFmtId="164" fontId="1" fillId="0" borderId="1" xfId="0" applyFont="1" applyFill="1" applyBorder="1" applyAlignment="1">
      <alignment horizontal="left" vertical="top" wrapText="1"/>
    </xf>
    <xf numFmtId="164" fontId="2" fillId="0" borderId="1" xfId="0" applyFont="1" applyBorder="1" applyAlignment="1">
      <alignment horizontal="left" vertical="top" wrapText="1"/>
    </xf>
    <xf numFmtId="164" fontId="1" fillId="0" borderId="1" xfId="0" applyFont="1" applyBorder="1" applyAlignment="1">
      <alignment horizontal="left" vertical="top" wrapText="1"/>
    </xf>
    <xf numFmtId="164" fontId="3" fillId="2" borderId="1" xfId="0" applyFont="1" applyFill="1" applyBorder="1" applyAlignment="1">
      <alignment vertical="top" wrapText="1"/>
    </xf>
    <xf numFmtId="164" fontId="4" fillId="0" borderId="1" xfId="0" applyFont="1" applyFill="1" applyBorder="1" applyAlignment="1">
      <alignment horizontal="left" vertical="top" wrapText="1"/>
    </xf>
    <xf numFmtId="165" fontId="2" fillId="0" borderId="1" xfId="0" applyNumberFormat="1" applyFont="1" applyBorder="1" applyAlignment="1">
      <alignment horizontal="left" vertical="top" wrapText="1"/>
    </xf>
    <xf numFmtId="165" fontId="2" fillId="0" borderId="1" xfId="0" applyNumberFormat="1" applyFont="1" applyFill="1" applyBorder="1" applyAlignment="1">
      <alignment horizontal="left" vertical="top" wrapText="1"/>
    </xf>
    <xf numFmtId="164" fontId="5" fillId="0" borderId="0" xfId="0" applyFont="1" applyAlignment="1">
      <alignment/>
    </xf>
    <xf numFmtId="164" fontId="6" fillId="0" borderId="0" xfId="0" applyFont="1" applyAlignment="1">
      <alignment vertical="top" wrapText="1"/>
    </xf>
    <xf numFmtId="164" fontId="1" fillId="0" borderId="1" xfId="0" applyFont="1" applyBorder="1" applyAlignment="1">
      <alignment vertical="top"/>
    </xf>
    <xf numFmtId="164" fontId="3" fillId="0" borderId="1" xfId="0" applyFont="1" applyBorder="1" applyAlignment="1">
      <alignment vertical="top"/>
    </xf>
    <xf numFmtId="165" fontId="1" fillId="0" borderId="1" xfId="0" applyNumberFormat="1" applyFont="1" applyFill="1" applyBorder="1" applyAlignment="1">
      <alignment horizontal="left" vertical="top" wrapText="1"/>
    </xf>
    <xf numFmtId="164" fontId="8" fillId="0" borderId="1" xfId="0" applyFont="1" applyFill="1" applyBorder="1" applyAlignment="1">
      <alignment horizontal="left" vertical="top" wrapText="1"/>
    </xf>
    <xf numFmtId="165" fontId="4" fillId="0" borderId="0" xfId="0" applyNumberFormat="1" applyFont="1" applyAlignment="1">
      <alignment horizontal="left" vertical="top" wrapText="1"/>
    </xf>
    <xf numFmtId="164" fontId="11" fillId="0" borderId="0" xfId="0" applyFont="1" applyFill="1" applyAlignment="1">
      <alignment horizontal="left" vertical="top" wrapText="1"/>
    </xf>
    <xf numFmtId="164" fontId="2" fillId="0" borderId="1" xfId="0" applyFont="1" applyFill="1" applyBorder="1" applyAlignment="1">
      <alignment horizontal="left" vertical="top" wrapText="1"/>
    </xf>
    <xf numFmtId="164" fontId="1" fillId="0" borderId="1" xfId="0" applyFont="1" applyFill="1" applyBorder="1" applyAlignment="1">
      <alignment vertical="top" wrapText="1"/>
    </xf>
    <xf numFmtId="164" fontId="12" fillId="0" borderId="0" xfId="0" applyFont="1" applyAlignment="1">
      <alignment vertical="top" wrapText="1"/>
    </xf>
    <xf numFmtId="164" fontId="12" fillId="0" borderId="0" xfId="0" applyFont="1" applyAlignment="1">
      <alignment/>
    </xf>
    <xf numFmtId="164" fontId="12" fillId="0" borderId="0" xfId="0" applyFont="1" applyAlignment="1">
      <alignment/>
    </xf>
    <xf numFmtId="164" fontId="13" fillId="0" borderId="1" xfId="0" applyFont="1" applyBorder="1" applyAlignment="1">
      <alignment vertical="top" wrapText="1"/>
    </xf>
    <xf numFmtId="164" fontId="12" fillId="0" borderId="1" xfId="0" applyFont="1" applyBorder="1" applyAlignment="1">
      <alignment vertical="top" wrapText="1"/>
    </xf>
    <xf numFmtId="164" fontId="8" fillId="0" borderId="1" xfId="0" applyFont="1" applyBorder="1" applyAlignment="1">
      <alignment vertical="top" wrapText="1"/>
    </xf>
    <xf numFmtId="164" fontId="14" fillId="0" borderId="0" xfId="0" applyFont="1" applyAlignment="1">
      <alignment vertical="top" wrapText="1"/>
    </xf>
    <xf numFmtId="164" fontId="0" fillId="0" borderId="0" xfId="0" applyAlignment="1">
      <alignment vertical="top"/>
    </xf>
    <xf numFmtId="166" fontId="14" fillId="0" borderId="0" xfId="0" applyNumberFormat="1" applyFont="1" applyAlignment="1">
      <alignment vertical="top" wrapText="1"/>
    </xf>
    <xf numFmtId="164" fontId="14" fillId="0" borderId="0" xfId="0" applyFont="1" applyAlignment="1">
      <alignment vertical="top"/>
    </xf>
    <xf numFmtId="167" fontId="14" fillId="0" borderId="0" xfId="0" applyNumberFormat="1" applyFont="1" applyAlignment="1">
      <alignment vertical="top" wrapText="1"/>
    </xf>
    <xf numFmtId="164" fontId="16" fillId="0" borderId="0" xfId="0" applyFont="1" applyAlignment="1">
      <alignment vertical="top" wrapText="1"/>
    </xf>
    <xf numFmtId="168" fontId="14" fillId="0" borderId="0" xfId="0" applyNumberFormat="1" applyFont="1" applyAlignment="1">
      <alignment vertical="top" wrapText="1"/>
    </xf>
    <xf numFmtId="164" fontId="14" fillId="0" borderId="0" xfId="0" applyFont="1" applyAlignment="1">
      <alignment/>
    </xf>
    <xf numFmtId="164" fontId="16" fillId="0" borderId="0" xfId="0" applyFont="1" applyAlignment="1">
      <alignment vertical="top" wrapText="1"/>
    </xf>
    <xf numFmtId="164" fontId="14" fillId="0" borderId="0" xfId="0" applyFont="1" applyAlignment="1">
      <alignment vertical="top" wrapText="1"/>
    </xf>
    <xf numFmtId="164" fontId="14" fillId="0" borderId="0" xfId="0" applyFont="1" applyAlignment="1">
      <alignment vertical="top"/>
    </xf>
    <xf numFmtId="164" fontId="14" fillId="0" borderId="0" xfId="0" applyFont="1" applyAlignment="1">
      <alignment/>
    </xf>
    <xf numFmtId="164" fontId="14" fillId="0" borderId="0" xfId="0" applyFont="1" applyAlignment="1">
      <alignment wrapText="1"/>
    </xf>
    <xf numFmtId="164" fontId="0" fillId="0" borderId="0" xfId="0" applyAlignment="1">
      <alignment vertical="top" wrapText="1"/>
    </xf>
    <xf numFmtId="165" fontId="14" fillId="3" borderId="0" xfId="0" applyNumberFormat="1" applyFont="1" applyFill="1" applyAlignment="1">
      <alignment vertical="top" wrapText="1"/>
    </xf>
    <xf numFmtId="164" fontId="14" fillId="3" borderId="0" xfId="0" applyFont="1" applyFill="1" applyAlignment="1">
      <alignment vertical="top" wrapText="1"/>
    </xf>
    <xf numFmtId="169" fontId="14" fillId="0" borderId="0" xfId="0" applyNumberFormat="1" applyFont="1" applyAlignment="1">
      <alignment vertical="top" wrapText="1"/>
    </xf>
    <xf numFmtId="170" fontId="14" fillId="0" borderId="0" xfId="0" applyNumberFormat="1" applyFont="1" applyAlignment="1">
      <alignment vertical="top" wrapText="1"/>
    </xf>
    <xf numFmtId="170" fontId="14" fillId="3" borderId="0" xfId="0" applyNumberFormat="1" applyFont="1" applyFill="1" applyAlignment="1">
      <alignment vertical="top" wrapText="1"/>
    </xf>
    <xf numFmtId="171" fontId="14" fillId="0" borderId="0" xfId="0" applyNumberFormat="1" applyFont="1" applyAlignment="1">
      <alignment vertical="top" wrapText="1"/>
    </xf>
    <xf numFmtId="170" fontId="14" fillId="0" borderId="0" xfId="0" applyNumberFormat="1" applyFont="1" applyAlignment="1">
      <alignment vertical="top" wrapText="1"/>
    </xf>
    <xf numFmtId="171" fontId="14" fillId="0" borderId="0" xfId="0" applyNumberFormat="1" applyFont="1" applyAlignment="1">
      <alignment vertical="top" wrapText="1"/>
    </xf>
    <xf numFmtId="166" fontId="14" fillId="0" borderId="0" xfId="0" applyNumberFormat="1" applyFont="1" applyAlignment="1">
      <alignment vertical="top" wrapText="1"/>
    </xf>
    <xf numFmtId="164" fontId="1" fillId="0" borderId="0" xfId="0" applyFont="1" applyAlignment="1">
      <alignment/>
    </xf>
    <xf numFmtId="168" fontId="0" fillId="0" borderId="0" xfId="0" applyNumberFormat="1" applyAlignment="1">
      <alignment vertical="top"/>
    </xf>
    <xf numFmtId="168" fontId="0" fillId="0" borderId="0" xfId="0" applyNumberFormat="1" applyAlignment="1">
      <alignment vertical="top" wrapText="1"/>
    </xf>
    <xf numFmtId="164" fontId="0" fillId="0" borderId="1" xfId="0" applyFont="1" applyBorder="1" applyAlignment="1">
      <alignment vertical="top"/>
    </xf>
    <xf numFmtId="168" fontId="0" fillId="0" borderId="1" xfId="0" applyNumberFormat="1" applyFont="1" applyBorder="1" applyAlignment="1">
      <alignment vertical="top"/>
    </xf>
    <xf numFmtId="168" fontId="0" fillId="0" borderId="1" xfId="0" applyNumberFormat="1" applyFont="1" applyBorder="1" applyAlignment="1">
      <alignment vertical="top" wrapText="1"/>
    </xf>
    <xf numFmtId="164" fontId="11" fillId="0" borderId="1" xfId="0" applyFont="1" applyBorder="1" applyAlignment="1">
      <alignment vertical="top" wrapText="1"/>
    </xf>
    <xf numFmtId="164" fontId="0" fillId="0" borderId="1" xfId="0" applyBorder="1" applyAlignment="1">
      <alignment vertical="top" wrapText="1"/>
    </xf>
    <xf numFmtId="164" fontId="18" fillId="0" borderId="0" xfId="0" applyFont="1" applyAlignment="1">
      <alignment vertical="top" wrapText="1"/>
    </xf>
    <xf numFmtId="164" fontId="19" fillId="0" borderId="0" xfId="0" applyFont="1" applyAlignment="1">
      <alignment vertical="top" wrapText="1"/>
    </xf>
    <xf numFmtId="164" fontId="8"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7E0021"/>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99"/>
      <rgbColor rgb="00CC99FF"/>
      <rgbColor rgb="00FFCC99"/>
      <rgbColor rgb="003366FF"/>
      <rgbColor rgb="0033CCCC"/>
      <rgbColor rgb="00AECF00"/>
      <rgbColor rgb="00FFD320"/>
      <rgbColor rgb="00FF950E"/>
      <rgbColor rgb="00FF420E"/>
      <rgbColor rgb="00666699"/>
      <rgbColor rgb="00969696"/>
      <rgbColor rgb="00004586"/>
      <rgbColor rgb="00579D1C"/>
      <rgbColor rgb="00003300"/>
      <rgbColor rgb="00314004"/>
      <rgbColor rgb="00993300"/>
      <rgbColor rgb="00993366"/>
      <rgbColor rgb="004B1F6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'Pie Example Carbon Savings'!$G$18:$G$19</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4586"/>
              </a:solidFill>
              <a:ln>
                <a:solidFill>
                  <a:srgbClr val="004586"/>
                </a:solidFill>
              </a:ln>
            </c:spPr>
          </c:marker>
          <c:cat>
            <c:strRef>
              <c:f>'Pie Example Carbon Savings'!$F$20:$F$26</c:f>
              <c:strCache/>
            </c:strRef>
          </c:cat>
          <c:val>
            <c:numRef>
              <c:f>'Pie Example Carbon Savings'!$G$20:$G$26</c:f>
              <c:numCache/>
            </c:numRef>
          </c:val>
          <c:smooth val="0"/>
        </c:ser>
        <c:ser>
          <c:idx val="1"/>
          <c:order val="1"/>
          <c:tx>
            <c:strRef>
              <c:f>'Pie Example Carbon Savings'!$H$18:$H$19</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420E"/>
              </a:solidFill>
              <a:ln>
                <a:solidFill>
                  <a:srgbClr val="FF420E"/>
                </a:solidFill>
              </a:ln>
            </c:spPr>
          </c:marker>
          <c:cat>
            <c:strRef>
              <c:f>'Pie Example Carbon Savings'!$F$20:$F$26</c:f>
              <c:strCache/>
            </c:strRef>
          </c:cat>
          <c:val>
            <c:numRef>
              <c:f>'Pie Example Carbon Savings'!$H$20:$H$26</c:f>
              <c:numCache/>
            </c:numRef>
          </c:val>
          <c:smooth val="0"/>
        </c:ser>
        <c:ser>
          <c:idx val="2"/>
          <c:order val="2"/>
          <c:tx>
            <c:strRef>
              <c:f>'Pie Example Carbon Savings'!$I$18:$I$19</c:f>
            </c:strRef>
          </c:tx>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D320"/>
                </a:solidFill>
              </a:ln>
            </c:spPr>
          </c:marker>
          <c:cat>
            <c:strRef>
              <c:f>'Pie Example Carbon Savings'!$F$20:$F$26</c:f>
              <c:strCache/>
            </c:strRef>
          </c:cat>
          <c:val>
            <c:numRef>
              <c:f>'Pie Example Carbon Savings'!$I$20:$I$26</c:f>
              <c:numCache/>
            </c:numRef>
          </c:val>
          <c:smooth val="0"/>
        </c:ser>
        <c:ser>
          <c:idx val="3"/>
          <c:order val="3"/>
          <c:tx>
            <c:strRef>
              <c:f>'Pie Example Carbon Savings'!$J$18:$J$19</c:f>
            </c:strRef>
          </c:tx>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579D1C"/>
              </a:solidFill>
              <a:ln>
                <a:solidFill>
                  <a:srgbClr val="579D1C"/>
                </a:solidFill>
              </a:ln>
            </c:spPr>
          </c:marker>
          <c:cat>
            <c:strRef>
              <c:f>'Pie Example Carbon Savings'!$F$20:$F$26</c:f>
              <c:strCache/>
            </c:strRef>
          </c:cat>
          <c:val>
            <c:numRef>
              <c:f>'Pie Example Carbon Savings'!$J$20:$J$26</c:f>
              <c:numCache/>
            </c:numRef>
          </c:val>
          <c:smooth val="0"/>
        </c:ser>
        <c:ser>
          <c:idx val="4"/>
          <c:order val="4"/>
          <c:tx>
            <c:strRef>
              <c:f>'Pie Example Carbon Savings'!$K$18:$K$19</c:f>
            </c:strRef>
          </c:tx>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7E0021"/>
                </a:solidFill>
              </a:ln>
            </c:spPr>
          </c:marker>
          <c:cat>
            <c:strRef>
              <c:f>'Pie Example Carbon Savings'!$F$20:$F$26</c:f>
              <c:strCache/>
            </c:strRef>
          </c:cat>
          <c:val>
            <c:numRef>
              <c:f>'Pie Example Carbon Savings'!$K$20:$K$26</c:f>
              <c:numCache/>
            </c:numRef>
          </c:val>
          <c:smooth val="0"/>
        </c:ser>
        <c:marker val="1"/>
        <c:axId val="54296298"/>
        <c:axId val="18904635"/>
      </c:lineChart>
      <c:dateAx>
        <c:axId val="5429629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8904635"/>
        <c:crossesAt val="0"/>
        <c:auto val="0"/>
        <c:noMultiLvlLbl val="0"/>
      </c:dateAx>
      <c:valAx>
        <c:axId val="18904635"/>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4296298"/>
        <c:crossesAt val="1"/>
        <c:crossBetween val="midCat"/>
        <c:dispUnits/>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'Pie Example Carbon Savings'!$B$1</c:f>
            </c:strRef>
          </c:tx>
          <c:spPr>
            <a:solidFill>
              <a:srgbClr val="004586"/>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dPt>
            <c:idx val="3"/>
            <c:spPr>
              <a:solidFill>
                <a:srgbClr val="579D1C"/>
              </a:solidFill>
              <a:ln w="3175">
                <a:noFill/>
              </a:ln>
            </c:spPr>
          </c:dPt>
          <c:dPt>
            <c:idx val="4"/>
            <c:spPr>
              <a:solidFill>
                <a:srgbClr val="7E0021"/>
              </a:solidFill>
              <a:ln w="3175">
                <a:noFill/>
              </a:ln>
            </c:spPr>
          </c:dPt>
          <c:dPt>
            <c:idx val="5"/>
            <c:spPr>
              <a:solidFill>
                <a:srgbClr val="83CAFF"/>
              </a:solidFill>
              <a:ln w="3175">
                <a:noFill/>
              </a:ln>
            </c:spPr>
          </c:dPt>
          <c:dPt>
            <c:idx val="6"/>
            <c:spPr>
              <a:solidFill>
                <a:srgbClr val="314004"/>
              </a:solidFill>
              <a:ln w="3175">
                <a:noFill/>
              </a:ln>
            </c:spPr>
          </c:dPt>
          <c:dPt>
            <c:idx val="7"/>
            <c:spPr>
              <a:solidFill>
                <a:srgbClr val="AECF00"/>
              </a:solidFill>
              <a:ln w="3175">
                <a:noFill/>
              </a:ln>
            </c:spPr>
          </c:dPt>
          <c:dPt>
            <c:idx val="8"/>
            <c:spPr>
              <a:solidFill>
                <a:srgbClr val="4B1F6F"/>
              </a:solidFill>
              <a:ln w="3175">
                <a:noFill/>
              </a:ln>
            </c:spPr>
          </c:dPt>
          <c:dPt>
            <c:idx val="9"/>
            <c:spPr>
              <a:solidFill>
                <a:srgbClr val="FF950E"/>
              </a:solidFill>
              <a:ln w="3175">
                <a:noFill/>
              </a:ln>
            </c:spPr>
          </c:dPt>
          <c:dPt>
            <c:idx val="10"/>
            <c:spPr>
              <a:solidFill>
                <a:srgbClr val="C5000B"/>
              </a:solidFill>
              <a:ln w="3175">
                <a:noFill/>
              </a:ln>
            </c:spPr>
          </c:dPt>
          <c:dPt>
            <c:idx val="11"/>
            <c:spPr>
              <a:solidFill>
                <a:srgbClr val="0084D1"/>
              </a:solidFill>
              <a:ln w="3175">
                <a:noFill/>
              </a:ln>
            </c:spPr>
          </c:dPt>
          <c:dLbls>
            <c:dLbl>
              <c:idx val="0"/>
            </c:dLbl>
            <c:dLbl>
              <c:idx val="1"/>
            </c:dLbl>
            <c:dLbl>
              <c:idx val="2"/>
            </c:dLbl>
            <c:dLbl>
              <c:idx val="3"/>
            </c:dLbl>
            <c:dLbl>
              <c:idx val="4"/>
            </c:dLbl>
            <c:dLbl>
              <c:idx val="5"/>
            </c:dLbl>
            <c:dLbl>
              <c:idx val="6"/>
            </c:dLbl>
            <c:dLbl>
              <c:idx val="7"/>
            </c:dLbl>
            <c:dLbl>
              <c:idx val="8"/>
            </c:dLbl>
            <c:dLbl>
              <c:idx val="9"/>
            </c:dLbl>
            <c:dLbl>
              <c:idx val="10"/>
            </c:dLbl>
            <c:dLbl>
              <c:idx val="11"/>
            </c:dLbl>
            <c:delete val="1"/>
          </c:dLbls>
          <c:cat>
            <c:strRef>
              <c:f>'Pie Example Carbon Savings'!$A$2:$A$13</c:f>
              <c:strCache/>
            </c:strRef>
          </c:cat>
          <c:val>
            <c:numRef>
              <c:f>'Pie Example Carbon Savings'!$B$2:$B$13</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1047750</xdr:colOff>
      <xdr:row>28</xdr:row>
      <xdr:rowOff>76200</xdr:rowOff>
    </xdr:from>
    <xdr:to>
      <xdr:col>10</xdr:col>
      <xdr:colOff>361950</xdr:colOff>
      <xdr:row>48</xdr:row>
      <xdr:rowOff>66675</xdr:rowOff>
    </xdr:to>
    <xdr:graphicFrame>
      <xdr:nvGraphicFramePr>
        <xdr:cNvPr id="1" name="Chart 1"/>
        <xdr:cNvGraphicFramePr/>
      </xdr:nvGraphicFramePr>
      <xdr:xfrm>
        <a:off x="1047750" y="9839325"/>
        <a:ext cx="5457825" cy="3228975"/>
      </xdr:xfrm>
      <a:graphic>
        <a:graphicData uri="http://schemas.openxmlformats.org/drawingml/2006/chart">
          <c:chart xmlns:c="http://schemas.openxmlformats.org/drawingml/2006/chart" r:id="rId1"/>
        </a:graphicData>
      </a:graphic>
    </xdr:graphicFrame>
    <xdr:clientData/>
  </xdr:twoCellAnchor>
  <xdr:twoCellAnchor>
    <xdr:from>
      <xdr:col>15</xdr:col>
      <xdr:colOff>342900</xdr:colOff>
      <xdr:row>0</xdr:row>
      <xdr:rowOff>381000</xdr:rowOff>
    </xdr:from>
    <xdr:to>
      <xdr:col>24</xdr:col>
      <xdr:colOff>600075</xdr:colOff>
      <xdr:row>10</xdr:row>
      <xdr:rowOff>257175</xdr:rowOff>
    </xdr:to>
    <xdr:graphicFrame>
      <xdr:nvGraphicFramePr>
        <xdr:cNvPr id="2" name="Chart 2"/>
        <xdr:cNvGraphicFramePr/>
      </xdr:nvGraphicFramePr>
      <xdr:xfrm>
        <a:off x="8705850" y="381000"/>
        <a:ext cx="6867525" cy="4400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orange.org/660/Renewable-Energy-Aggregation-Program-201" TargetMode="External" /><Relationship Id="rId2" Type="http://schemas.openxmlformats.org/officeDocument/2006/relationships/hyperlink" Target="http://www.level.org.nz/energy/renewable-electricity-generation/wind-turbine-systems/" TargetMode="External" /><Relationship Id="rId3" Type="http://schemas.openxmlformats.org/officeDocument/2006/relationships/hyperlink" Target="https://www.energystar.gov/products/most_efficient/furnaces" TargetMode="External" /><Relationship Id="rId4" Type="http://schemas.openxmlformats.org/officeDocument/2006/relationships/hyperlink" Target="https://www.drawdown.org/solutions/buildings-and-cities/led-lighting-household" TargetMode="External" /><Relationship Id="rId5" Type="http://schemas.openxmlformats.org/officeDocument/2006/relationships/hyperlink" Target="http://rcgb.rutgers.edu/nj-climate-choice-home-njcch-pilot-project/" TargetMode="External" /><Relationship Id="rId6" Type="http://schemas.openxmlformats.org/officeDocument/2006/relationships/hyperlink" Target="http://www.njcleanenergy.com/commercial-industrial/programs/pay-performance" TargetMode="External" /><Relationship Id="rId7" Type="http://schemas.openxmlformats.org/officeDocument/2006/relationships/hyperlink" Target="https://www.state.nj.us/dep/aqes/sbap/index.html" TargetMode="External" /><Relationship Id="rId8" Type="http://schemas.openxmlformats.org/officeDocument/2006/relationships/hyperlink" Target="https://usgbcnj.org/leed/what-is-leed/" TargetMode="External" /><Relationship Id="rId9" Type="http://schemas.openxmlformats.org/officeDocument/2006/relationships/hyperlink" Target="http://allthingsgreen.axelhouse.com/water.htm" TargetMode="External" /><Relationship Id="rId10" Type="http://schemas.openxmlformats.org/officeDocument/2006/relationships/hyperlink" Target="https://www.yaleclimateconnections.org/2019/09/professor-doug-tallamy-urges-homeowners-to-cut-lawn-area-in-hal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e.nj.us/transportation/commuter/rideshare/carpool.shtm"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s://www.nj.gov/dep/aqes/oce-ghgei.html" TargetMode="External" /><Relationship Id="rId2" Type="http://schemas.openxmlformats.org/officeDocument/2006/relationships/hyperlink" Target="https://www.nytimes.com/2018/02/16/climate/perfume-pollution-smog.html" TargetMode="External" /></Relationships>
</file>

<file path=xl/worksheets/sheet1.xml><?xml version="1.0" encoding="utf-8"?>
<worksheet xmlns="http://schemas.openxmlformats.org/spreadsheetml/2006/main" xmlns:r="http://schemas.openxmlformats.org/officeDocument/2006/relationships">
  <dimension ref="A1:T105"/>
  <sheetViews>
    <sheetView tabSelected="1" zoomScale="120" zoomScaleNormal="120" workbookViewId="0" topLeftCell="A1">
      <pane ySplit="1" topLeftCell="A2" activePane="bottomLeft" state="frozen"/>
      <selection pane="topLeft" activeCell="A1" sqref="A1"/>
      <selection pane="bottomLeft" activeCell="J5" sqref="J5"/>
    </sheetView>
  </sheetViews>
  <sheetFormatPr defaultColWidth="12.57421875" defaultRowHeight="31.5" customHeight="1"/>
  <cols>
    <col min="1" max="1" width="22.00390625" style="1" customWidth="1"/>
    <col min="2" max="2" width="4.28125" style="1" customWidth="1"/>
    <col min="3" max="3" width="5.00390625" style="1" customWidth="1"/>
    <col min="4" max="4" width="28.140625" style="1" customWidth="1"/>
    <col min="5" max="5" width="6.57421875" style="1" customWidth="1"/>
    <col min="6" max="6" width="12.00390625" style="1" customWidth="1"/>
    <col min="7" max="7" width="5.7109375" style="1" customWidth="1"/>
    <col min="8" max="8" width="9.140625" style="1" customWidth="1"/>
    <col min="9" max="9" width="10.8515625" style="1" customWidth="1"/>
    <col min="10" max="10" width="10.57421875" style="1" customWidth="1"/>
    <col min="11" max="11" width="7.140625" style="1" customWidth="1"/>
    <col min="12" max="12" width="7.57421875" style="1" customWidth="1"/>
    <col min="13" max="13" width="6.140625" style="1" customWidth="1"/>
    <col min="14" max="14" width="4.7109375" style="1" customWidth="1"/>
    <col min="15" max="15" width="44.00390625" style="2" customWidth="1"/>
    <col min="16" max="16" width="53.28125" style="3" customWidth="1"/>
    <col min="17" max="17" width="56.28125" style="4" customWidth="1"/>
    <col min="18" max="18" width="44.421875" style="5" customWidth="1"/>
    <col min="19" max="16384" width="11.57421875" style="6" customWidth="1"/>
  </cols>
  <sheetData>
    <row r="1" spans="1:18" ht="42" customHeight="1">
      <c r="A1" s="7" t="s">
        <v>0</v>
      </c>
      <c r="B1" s="8" t="s">
        <v>1</v>
      </c>
      <c r="C1" s="8" t="s">
        <v>2</v>
      </c>
      <c r="D1" s="8" t="s">
        <v>3</v>
      </c>
      <c r="E1" s="8" t="s">
        <v>4</v>
      </c>
      <c r="F1" s="8" t="s">
        <v>5</v>
      </c>
      <c r="G1" s="8" t="s">
        <v>6</v>
      </c>
      <c r="H1" s="8" t="s">
        <v>7</v>
      </c>
      <c r="I1" s="8" t="s">
        <v>8</v>
      </c>
      <c r="J1" s="8" t="s">
        <v>9</v>
      </c>
      <c r="K1" s="8" t="s">
        <v>10</v>
      </c>
      <c r="L1" s="8" t="s">
        <v>11</v>
      </c>
      <c r="M1" s="8" t="s">
        <v>12</v>
      </c>
      <c r="N1" s="8" t="s">
        <v>13</v>
      </c>
      <c r="O1" s="9" t="s">
        <v>14</v>
      </c>
      <c r="P1" s="10" t="s">
        <v>15</v>
      </c>
      <c r="Q1" s="11" t="s">
        <v>16</v>
      </c>
      <c r="R1" s="12" t="s">
        <v>17</v>
      </c>
    </row>
    <row r="2" spans="1:18" ht="14.25" customHeight="1">
      <c r="A2" s="7" t="s">
        <v>18</v>
      </c>
      <c r="B2" s="8" t="s">
        <v>19</v>
      </c>
      <c r="C2" s="8"/>
      <c r="D2" s="8"/>
      <c r="E2" s="8" t="s">
        <v>19</v>
      </c>
      <c r="F2" s="8"/>
      <c r="G2" s="8"/>
      <c r="H2" s="8"/>
      <c r="I2" s="8"/>
      <c r="J2" s="8"/>
      <c r="K2" s="8"/>
      <c r="L2" s="8"/>
      <c r="M2" s="8"/>
      <c r="N2" s="8"/>
      <c r="O2" s="9"/>
      <c r="P2" s="10"/>
      <c r="Q2" s="11"/>
      <c r="R2" s="12"/>
    </row>
    <row r="3" spans="1:18" ht="59.25" customHeight="1">
      <c r="A3" s="8" t="s">
        <v>20</v>
      </c>
      <c r="B3" s="8" t="s">
        <v>21</v>
      </c>
      <c r="C3" s="8" t="s">
        <v>22</v>
      </c>
      <c r="D3" s="8" t="s">
        <v>23</v>
      </c>
      <c r="E3" s="8" t="s">
        <v>24</v>
      </c>
      <c r="F3" s="8" t="s">
        <v>25</v>
      </c>
      <c r="G3" s="7"/>
      <c r="H3" s="8" t="s">
        <v>26</v>
      </c>
      <c r="I3" s="13" t="s">
        <v>27</v>
      </c>
      <c r="J3" s="8"/>
      <c r="K3" s="8"/>
      <c r="L3" s="8" t="s">
        <v>28</v>
      </c>
      <c r="M3" s="8" t="s">
        <v>28</v>
      </c>
      <c r="N3" s="8"/>
      <c r="O3" s="9" t="s">
        <v>29</v>
      </c>
      <c r="P3" s="14" t="s">
        <v>30</v>
      </c>
      <c r="Q3" s="15" t="s">
        <v>31</v>
      </c>
      <c r="R3" s="12" t="s">
        <v>32</v>
      </c>
    </row>
    <row r="4" spans="1:20" ht="98.25" customHeight="1">
      <c r="A4" s="8" t="s">
        <v>33</v>
      </c>
      <c r="B4" s="8" t="s">
        <v>34</v>
      </c>
      <c r="C4" s="8" t="s">
        <v>22</v>
      </c>
      <c r="D4" s="8" t="s">
        <v>35</v>
      </c>
      <c r="E4" s="8"/>
      <c r="F4" s="8"/>
      <c r="G4" s="8"/>
      <c r="H4" s="8"/>
      <c r="I4" s="8"/>
      <c r="J4" s="8"/>
      <c r="K4" s="8" t="s">
        <v>28</v>
      </c>
      <c r="L4" s="8" t="s">
        <v>28</v>
      </c>
      <c r="M4" s="8" t="s">
        <v>28</v>
      </c>
      <c r="N4" s="8"/>
      <c r="O4" s="9" t="s">
        <v>36</v>
      </c>
      <c r="P4" s="12" t="s">
        <v>37</v>
      </c>
      <c r="Q4" s="16" t="s">
        <v>38</v>
      </c>
      <c r="R4" s="12"/>
      <c r="T4" s="17" t="s">
        <v>39</v>
      </c>
    </row>
    <row r="5" spans="1:20" ht="51.75" customHeight="1">
      <c r="A5" s="8" t="s">
        <v>40</v>
      </c>
      <c r="B5" s="8" t="s">
        <v>34</v>
      </c>
      <c r="C5" s="8" t="s">
        <v>22</v>
      </c>
      <c r="D5" s="8" t="s">
        <v>41</v>
      </c>
      <c r="E5" s="8"/>
      <c r="F5" s="8"/>
      <c r="G5" s="8"/>
      <c r="H5" s="8"/>
      <c r="I5" s="8"/>
      <c r="J5" s="8"/>
      <c r="K5" s="8"/>
      <c r="L5" s="8"/>
      <c r="M5" s="8"/>
      <c r="N5" s="8"/>
      <c r="O5" s="9" t="s">
        <v>42</v>
      </c>
      <c r="P5" s="10" t="s">
        <v>43</v>
      </c>
      <c r="Q5" s="4" t="s">
        <v>44</v>
      </c>
      <c r="R5" s="12"/>
      <c r="T5" s="17"/>
    </row>
    <row r="6" spans="1:18" ht="64.5" customHeight="1">
      <c r="A6" s="8" t="s">
        <v>45</v>
      </c>
      <c r="B6" s="8" t="s">
        <v>46</v>
      </c>
      <c r="C6" s="8" t="s">
        <v>22</v>
      </c>
      <c r="D6" s="8" t="s">
        <v>47</v>
      </c>
      <c r="E6" s="8"/>
      <c r="F6" s="8"/>
      <c r="G6" s="8"/>
      <c r="H6" s="8"/>
      <c r="I6" s="8"/>
      <c r="J6" s="8"/>
      <c r="K6" s="8"/>
      <c r="L6" s="8"/>
      <c r="M6" s="8" t="s">
        <v>28</v>
      </c>
      <c r="N6" s="8" t="s">
        <v>28</v>
      </c>
      <c r="O6" s="5" t="s">
        <v>48</v>
      </c>
      <c r="P6" s="10" t="s">
        <v>49</v>
      </c>
      <c r="Q6" s="11"/>
      <c r="R6" s="12"/>
    </row>
    <row r="7" spans="1:18" ht="53.25" customHeight="1">
      <c r="A7" s="8" t="s">
        <v>50</v>
      </c>
      <c r="B7" s="8" t="s">
        <v>21</v>
      </c>
      <c r="C7" s="8" t="s">
        <v>51</v>
      </c>
      <c r="D7" s="8" t="s">
        <v>52</v>
      </c>
      <c r="E7" s="8" t="s">
        <v>24</v>
      </c>
      <c r="F7" s="8" t="s">
        <v>53</v>
      </c>
      <c r="G7" s="8">
        <v>2020</v>
      </c>
      <c r="H7" s="8"/>
      <c r="I7" s="8" t="s">
        <v>54</v>
      </c>
      <c r="J7" s="8"/>
      <c r="K7" s="8"/>
      <c r="L7" s="8"/>
      <c r="M7" s="8"/>
      <c r="N7" s="8" t="s">
        <v>28</v>
      </c>
      <c r="O7"/>
      <c r="P7" s="5" t="s">
        <v>55</v>
      </c>
      <c r="Q7" s="11"/>
      <c r="R7" s="12"/>
    </row>
    <row r="8" spans="1:18" ht="60" customHeight="1">
      <c r="A8" s="8" t="s">
        <v>56</v>
      </c>
      <c r="B8" s="8" t="s">
        <v>21</v>
      </c>
      <c r="C8" s="8" t="s">
        <v>22</v>
      </c>
      <c r="D8" s="8" t="s">
        <v>57</v>
      </c>
      <c r="E8" s="8"/>
      <c r="F8" s="8"/>
      <c r="G8" s="8"/>
      <c r="H8" s="8"/>
      <c r="I8" s="8"/>
      <c r="J8" s="8"/>
      <c r="K8" s="8"/>
      <c r="L8" s="8"/>
      <c r="M8" s="8"/>
      <c r="N8" s="8"/>
      <c r="O8" s="9" t="s">
        <v>42</v>
      </c>
      <c r="P8" s="10" t="s">
        <v>58</v>
      </c>
      <c r="Q8" s="11" t="s">
        <v>59</v>
      </c>
      <c r="R8" s="12" t="s">
        <v>60</v>
      </c>
    </row>
    <row r="9" spans="1:18" ht="79.5" customHeight="1">
      <c r="A9" s="8" t="s">
        <v>61</v>
      </c>
      <c r="B9" s="8" t="s">
        <v>34</v>
      </c>
      <c r="C9" s="8" t="s">
        <v>22</v>
      </c>
      <c r="D9" s="8" t="s">
        <v>62</v>
      </c>
      <c r="E9" s="8"/>
      <c r="F9" s="8"/>
      <c r="G9" s="8"/>
      <c r="H9" s="8"/>
      <c r="I9" s="8"/>
      <c r="J9" s="8"/>
      <c r="K9" s="8"/>
      <c r="L9" s="8"/>
      <c r="M9" s="8"/>
      <c r="N9" s="8"/>
      <c r="O9" s="9"/>
      <c r="P9" s="10" t="s">
        <v>63</v>
      </c>
      <c r="Q9" s="11"/>
      <c r="R9" s="12"/>
    </row>
    <row r="10" spans="1:18" ht="50.25" customHeight="1">
      <c r="A10" s="8" t="s">
        <v>64</v>
      </c>
      <c r="B10" s="8" t="s">
        <v>34</v>
      </c>
      <c r="C10" s="8" t="s">
        <v>51</v>
      </c>
      <c r="D10" s="8" t="s">
        <v>65</v>
      </c>
      <c r="E10" s="8" t="s">
        <v>66</v>
      </c>
      <c r="F10" s="8" t="s">
        <v>67</v>
      </c>
      <c r="G10" s="8"/>
      <c r="H10" s="8"/>
      <c r="I10" s="8"/>
      <c r="J10" s="8"/>
      <c r="K10" s="8"/>
      <c r="L10" s="8"/>
      <c r="M10" s="8"/>
      <c r="N10" s="8"/>
      <c r="O10" s="9"/>
      <c r="P10" s="3" t="s">
        <v>68</v>
      </c>
      <c r="Q10" s="11"/>
      <c r="R10" s="12"/>
    </row>
    <row r="11" spans="1:18" ht="50.25" customHeight="1">
      <c r="A11" s="8" t="s">
        <v>69</v>
      </c>
      <c r="B11" s="8" t="s">
        <v>34</v>
      </c>
      <c r="C11" s="8" t="s">
        <v>51</v>
      </c>
      <c r="D11" s="8" t="s">
        <v>70</v>
      </c>
      <c r="E11" s="8"/>
      <c r="F11" s="8"/>
      <c r="G11" s="8"/>
      <c r="H11" s="8"/>
      <c r="I11" s="8"/>
      <c r="J11" s="8"/>
      <c r="K11" s="8" t="s">
        <v>28</v>
      </c>
      <c r="L11" s="8"/>
      <c r="M11" s="8" t="s">
        <v>28</v>
      </c>
      <c r="N11" s="8"/>
      <c r="O11" s="9"/>
      <c r="P11" s="10" t="s">
        <v>71</v>
      </c>
      <c r="Q11" s="11"/>
      <c r="R11" s="12"/>
    </row>
    <row r="12" spans="1:18" ht="44.25" customHeight="1">
      <c r="A12" s="8" t="s">
        <v>72</v>
      </c>
      <c r="B12" s="8" t="s">
        <v>21</v>
      </c>
      <c r="C12" s="8" t="s">
        <v>51</v>
      </c>
      <c r="D12" s="8" t="s">
        <v>73</v>
      </c>
      <c r="E12" s="8" t="s">
        <v>24</v>
      </c>
      <c r="F12" s="8" t="s">
        <v>53</v>
      </c>
      <c r="G12" s="8" t="s">
        <v>74</v>
      </c>
      <c r="H12" s="8"/>
      <c r="I12" s="8"/>
      <c r="J12" s="8"/>
      <c r="K12" s="8"/>
      <c r="L12" s="8"/>
      <c r="M12" s="8"/>
      <c r="N12" s="8" t="s">
        <v>28</v>
      </c>
      <c r="O12" s="9"/>
      <c r="P12" s="10" t="s">
        <v>75</v>
      </c>
      <c r="Q12" s="11"/>
      <c r="R12" s="12"/>
    </row>
    <row r="13" spans="1:18" ht="33" customHeight="1">
      <c r="A13" s="8" t="s">
        <v>76</v>
      </c>
      <c r="B13" s="8" t="s">
        <v>21</v>
      </c>
      <c r="C13" s="8" t="s">
        <v>77</v>
      </c>
      <c r="D13" s="8" t="s">
        <v>78</v>
      </c>
      <c r="E13" s="8"/>
      <c r="F13" s="8"/>
      <c r="G13" s="8"/>
      <c r="H13" s="8"/>
      <c r="I13" s="8"/>
      <c r="J13" s="8"/>
      <c r="K13" s="8" t="s">
        <v>28</v>
      </c>
      <c r="L13" s="8"/>
      <c r="M13" s="8"/>
      <c r="N13" s="8"/>
      <c r="O13" s="9" t="s">
        <v>79</v>
      </c>
      <c r="P13" s="10" t="s">
        <v>80</v>
      </c>
      <c r="Q13" s="11"/>
      <c r="R13" s="12"/>
    </row>
    <row r="14" spans="1:18" ht="11.25" customHeight="1">
      <c r="A14" s="8"/>
      <c r="B14" s="8"/>
      <c r="C14" s="8"/>
      <c r="D14" s="8"/>
      <c r="E14" s="8"/>
      <c r="F14" s="8"/>
      <c r="G14" s="8"/>
      <c r="H14" s="8"/>
      <c r="I14" s="8"/>
      <c r="J14" s="8"/>
      <c r="K14" s="8"/>
      <c r="L14" s="8"/>
      <c r="M14" s="8"/>
      <c r="N14" s="8"/>
      <c r="O14" s="9"/>
      <c r="P14" s="9"/>
      <c r="Q14" s="11"/>
      <c r="R14" s="12"/>
    </row>
    <row r="15" spans="1:18" ht="24.75" customHeight="1">
      <c r="A15" s="7" t="s">
        <v>81</v>
      </c>
      <c r="B15" s="8"/>
      <c r="C15" s="7"/>
      <c r="D15" s="7"/>
      <c r="E15" s="7"/>
      <c r="F15" s="7"/>
      <c r="G15" s="7"/>
      <c r="H15" s="7"/>
      <c r="I15" s="7"/>
      <c r="J15" s="8"/>
      <c r="K15" s="8"/>
      <c r="L15" s="8"/>
      <c r="M15" s="8"/>
      <c r="N15" s="8"/>
      <c r="O15" s="9"/>
      <c r="P15" s="9"/>
      <c r="Q15" s="11"/>
      <c r="R15" s="12"/>
    </row>
    <row r="16" spans="1:18" ht="111" customHeight="1">
      <c r="A16" s="8" t="s">
        <v>82</v>
      </c>
      <c r="B16" s="8" t="s">
        <v>34</v>
      </c>
      <c r="C16" s="8" t="s">
        <v>51</v>
      </c>
      <c r="D16" s="8" t="s">
        <v>83</v>
      </c>
      <c r="E16" s="8"/>
      <c r="F16" s="8"/>
      <c r="G16" s="8"/>
      <c r="H16" s="8"/>
      <c r="I16" s="8"/>
      <c r="J16" s="8"/>
      <c r="K16" s="8"/>
      <c r="L16" s="8"/>
      <c r="M16" s="8" t="s">
        <v>28</v>
      </c>
      <c r="N16" s="8" t="s">
        <v>28</v>
      </c>
      <c r="O16" s="9"/>
      <c r="P16" s="10" t="s">
        <v>84</v>
      </c>
      <c r="Q16" s="11" t="s">
        <v>85</v>
      </c>
      <c r="R16" s="12"/>
    </row>
    <row r="17" spans="1:18" ht="139.5" customHeight="1">
      <c r="A17" s="8" t="s">
        <v>86</v>
      </c>
      <c r="B17" s="8" t="s">
        <v>21</v>
      </c>
      <c r="C17" s="8" t="s">
        <v>51</v>
      </c>
      <c r="D17" s="8" t="s">
        <v>87</v>
      </c>
      <c r="E17" s="8"/>
      <c r="F17" s="8"/>
      <c r="G17" s="8"/>
      <c r="H17" s="8"/>
      <c r="I17" s="8"/>
      <c r="J17" s="8"/>
      <c r="K17" s="8"/>
      <c r="L17" s="8"/>
      <c r="M17" s="8"/>
      <c r="N17" s="8" t="s">
        <v>28</v>
      </c>
      <c r="O17" s="9"/>
      <c r="P17" s="10" t="s">
        <v>88</v>
      </c>
      <c r="Q17" s="18" t="s">
        <v>89</v>
      </c>
      <c r="R17" s="12"/>
    </row>
    <row r="18" spans="1:18" ht="63" customHeight="1">
      <c r="A18" s="8" t="s">
        <v>90</v>
      </c>
      <c r="B18" s="8" t="s">
        <v>21</v>
      </c>
      <c r="C18" s="8" t="s">
        <v>51</v>
      </c>
      <c r="D18" s="8" t="s">
        <v>91</v>
      </c>
      <c r="E18" s="8"/>
      <c r="F18" s="8"/>
      <c r="G18" s="8"/>
      <c r="H18" s="8"/>
      <c r="I18" s="8"/>
      <c r="J18" s="8"/>
      <c r="K18" s="8"/>
      <c r="L18" s="8"/>
      <c r="M18" s="8"/>
      <c r="N18" s="8" t="s">
        <v>28</v>
      </c>
      <c r="O18" s="9"/>
      <c r="P18" s="10" t="s">
        <v>92</v>
      </c>
      <c r="Q18" s="11" t="s">
        <v>93</v>
      </c>
      <c r="R18" s="12"/>
    </row>
    <row r="19" spans="1:18" ht="87" customHeight="1">
      <c r="A19" s="8" t="s">
        <v>94</v>
      </c>
      <c r="B19" s="8" t="s">
        <v>21</v>
      </c>
      <c r="C19" s="8" t="s">
        <v>51</v>
      </c>
      <c r="D19" s="8" t="s">
        <v>95</v>
      </c>
      <c r="E19" s="8"/>
      <c r="F19" s="8"/>
      <c r="G19" s="8"/>
      <c r="H19" s="8"/>
      <c r="I19" s="8"/>
      <c r="J19" s="8"/>
      <c r="K19" s="8"/>
      <c r="L19" s="8"/>
      <c r="M19" s="8"/>
      <c r="N19" s="8" t="s">
        <v>28</v>
      </c>
      <c r="O19" s="9"/>
      <c r="P19" s="10" t="s">
        <v>96</v>
      </c>
      <c r="Q19" s="11" t="s">
        <v>97</v>
      </c>
      <c r="R19" s="12"/>
    </row>
    <row r="20" spans="1:18" ht="61.5" customHeight="1">
      <c r="A20" s="8" t="s">
        <v>98</v>
      </c>
      <c r="B20" s="8" t="s">
        <v>21</v>
      </c>
      <c r="C20" s="8" t="s">
        <v>51</v>
      </c>
      <c r="D20" s="8" t="s">
        <v>99</v>
      </c>
      <c r="E20" s="8"/>
      <c r="F20" s="8"/>
      <c r="G20" s="8"/>
      <c r="H20" s="8"/>
      <c r="I20" s="8"/>
      <c r="J20" s="8"/>
      <c r="K20" s="8"/>
      <c r="L20" s="8"/>
      <c r="M20" s="8"/>
      <c r="N20" s="8"/>
      <c r="O20" s="9"/>
      <c r="P20" s="10" t="s">
        <v>100</v>
      </c>
      <c r="Q20" s="11"/>
      <c r="R20" s="12"/>
    </row>
    <row r="21" spans="1:18" ht="51" customHeight="1">
      <c r="A21" s="8" t="s">
        <v>101</v>
      </c>
      <c r="B21" s="8" t="s">
        <v>21</v>
      </c>
      <c r="C21" s="8" t="s">
        <v>51</v>
      </c>
      <c r="D21" s="8" t="s">
        <v>102</v>
      </c>
      <c r="E21" s="8"/>
      <c r="F21" s="8"/>
      <c r="G21" s="8"/>
      <c r="H21" s="8"/>
      <c r="I21" s="8"/>
      <c r="J21" s="8"/>
      <c r="K21" s="8"/>
      <c r="L21" s="8" t="s">
        <v>28</v>
      </c>
      <c r="M21" s="8" t="s">
        <v>28</v>
      </c>
      <c r="N21" s="8"/>
      <c r="O21" s="9"/>
      <c r="P21" s="10" t="s">
        <v>103</v>
      </c>
      <c r="Q21" s="11"/>
      <c r="R21" s="12"/>
    </row>
    <row r="22" spans="1:18" ht="31.5" customHeight="1">
      <c r="A22" s="8" t="s">
        <v>104</v>
      </c>
      <c r="B22" s="8" t="s">
        <v>34</v>
      </c>
      <c r="C22" s="8" t="s">
        <v>51</v>
      </c>
      <c r="D22" s="8" t="s">
        <v>105</v>
      </c>
      <c r="E22" s="8"/>
      <c r="F22" s="8"/>
      <c r="G22" s="8"/>
      <c r="H22" s="8"/>
      <c r="I22" s="8"/>
      <c r="J22" s="8"/>
      <c r="K22" s="8"/>
      <c r="L22" s="8" t="s">
        <v>28</v>
      </c>
      <c r="M22" s="8" t="s">
        <v>28</v>
      </c>
      <c r="N22" s="8"/>
      <c r="O22" s="9"/>
      <c r="P22" s="10"/>
      <c r="Q22" s="11"/>
      <c r="R22" s="12"/>
    </row>
    <row r="23" spans="1:18" ht="31.5" customHeight="1">
      <c r="A23" s="8" t="s">
        <v>106</v>
      </c>
      <c r="B23" s="8" t="s">
        <v>21</v>
      </c>
      <c r="C23" s="8" t="s">
        <v>77</v>
      </c>
      <c r="D23" s="8" t="s">
        <v>107</v>
      </c>
      <c r="E23" s="8"/>
      <c r="F23" s="8"/>
      <c r="G23" s="8"/>
      <c r="H23" s="8"/>
      <c r="I23" s="8"/>
      <c r="J23" s="8" t="s">
        <v>28</v>
      </c>
      <c r="K23" s="8" t="s">
        <v>28</v>
      </c>
      <c r="L23" s="8" t="s">
        <v>28</v>
      </c>
      <c r="M23" s="8" t="s">
        <v>28</v>
      </c>
      <c r="N23" s="8"/>
      <c r="O23" s="9"/>
      <c r="P23" s="10" t="s">
        <v>108</v>
      </c>
      <c r="Q23" s="11"/>
      <c r="R23" s="12"/>
    </row>
    <row r="24" spans="1:18" ht="21" customHeight="1">
      <c r="A24" s="8" t="s">
        <v>109</v>
      </c>
      <c r="B24" s="8" t="s">
        <v>21</v>
      </c>
      <c r="C24" s="8" t="s">
        <v>77</v>
      </c>
      <c r="D24" s="8" t="s">
        <v>110</v>
      </c>
      <c r="E24" s="8"/>
      <c r="F24" s="8"/>
      <c r="G24" s="8"/>
      <c r="H24" s="8"/>
      <c r="I24" s="8"/>
      <c r="J24" s="8" t="s">
        <v>28</v>
      </c>
      <c r="K24" s="8"/>
      <c r="L24" s="8"/>
      <c r="M24" s="8" t="s">
        <v>28</v>
      </c>
      <c r="N24" s="8"/>
      <c r="O24" s="9"/>
      <c r="P24" s="10" t="s">
        <v>111</v>
      </c>
      <c r="Q24" s="11"/>
      <c r="R24" s="12"/>
    </row>
    <row r="25" spans="1:18" ht="45.75" customHeight="1">
      <c r="A25" s="8" t="s">
        <v>112</v>
      </c>
      <c r="B25" s="8" t="s">
        <v>21</v>
      </c>
      <c r="C25" s="8" t="s">
        <v>51</v>
      </c>
      <c r="D25" s="8" t="s">
        <v>113</v>
      </c>
      <c r="E25" s="8"/>
      <c r="F25" s="8"/>
      <c r="G25" s="8"/>
      <c r="H25" s="8"/>
      <c r="I25" s="8"/>
      <c r="J25" s="8"/>
      <c r="K25" s="8"/>
      <c r="L25" s="8"/>
      <c r="M25" s="8" t="s">
        <v>28</v>
      </c>
      <c r="N25" s="8" t="s">
        <v>28</v>
      </c>
      <c r="O25" s="9"/>
      <c r="P25" s="10" t="s">
        <v>114</v>
      </c>
      <c r="Q25" s="11"/>
      <c r="R25" s="12"/>
    </row>
    <row r="26" spans="1:18" ht="39.75" customHeight="1">
      <c r="A26" s="8" t="s">
        <v>115</v>
      </c>
      <c r="B26" s="8" t="s">
        <v>21</v>
      </c>
      <c r="C26" s="8" t="s">
        <v>77</v>
      </c>
      <c r="D26" s="8" t="s">
        <v>116</v>
      </c>
      <c r="E26" s="8"/>
      <c r="F26" s="8"/>
      <c r="G26" s="8"/>
      <c r="H26" s="8"/>
      <c r="I26" s="8"/>
      <c r="J26" s="8" t="s">
        <v>28</v>
      </c>
      <c r="K26" s="8"/>
      <c r="L26" s="8"/>
      <c r="M26" s="8"/>
      <c r="N26" s="8"/>
      <c r="O26" s="9"/>
      <c r="P26" s="10" t="s">
        <v>117</v>
      </c>
      <c r="Q26" s="11"/>
      <c r="R26" s="12"/>
    </row>
    <row r="27" spans="1:18" ht="35.25" customHeight="1">
      <c r="A27" s="8" t="s">
        <v>118</v>
      </c>
      <c r="B27" s="8" t="s">
        <v>21</v>
      </c>
      <c r="C27" s="8" t="s">
        <v>77</v>
      </c>
      <c r="D27" s="8" t="s">
        <v>119</v>
      </c>
      <c r="E27" s="8"/>
      <c r="F27" s="8"/>
      <c r="G27" s="8"/>
      <c r="H27" s="8"/>
      <c r="I27" s="8"/>
      <c r="J27" s="8"/>
      <c r="K27" s="8" t="s">
        <v>28</v>
      </c>
      <c r="L27" s="8" t="s">
        <v>28</v>
      </c>
      <c r="M27" s="8" t="s">
        <v>28</v>
      </c>
      <c r="N27" s="8"/>
      <c r="O27" s="9"/>
      <c r="P27" s="10"/>
      <c r="Q27" s="11"/>
      <c r="R27" s="12"/>
    </row>
    <row r="28" spans="1:18" ht="37.5" customHeight="1">
      <c r="A28" s="8" t="s">
        <v>120</v>
      </c>
      <c r="B28" s="8" t="s">
        <v>21</v>
      </c>
      <c r="C28" s="8" t="s">
        <v>77</v>
      </c>
      <c r="D28" s="8" t="s">
        <v>121</v>
      </c>
      <c r="E28" s="8"/>
      <c r="F28" s="8"/>
      <c r="G28" s="8"/>
      <c r="H28" s="8"/>
      <c r="I28" s="8"/>
      <c r="J28" s="8"/>
      <c r="K28" s="8" t="s">
        <v>28</v>
      </c>
      <c r="L28" s="8"/>
      <c r="M28" s="8" t="s">
        <v>28</v>
      </c>
      <c r="N28" s="8"/>
      <c r="O28" s="9"/>
      <c r="P28" s="10"/>
      <c r="Q28" s="11"/>
      <c r="R28" s="12"/>
    </row>
    <row r="29" spans="1:18" ht="41.25" customHeight="1">
      <c r="A29" s="8" t="s">
        <v>122</v>
      </c>
      <c r="B29" s="8" t="s">
        <v>21</v>
      </c>
      <c r="C29" s="8" t="s">
        <v>77</v>
      </c>
      <c r="D29" s="8" t="s">
        <v>123</v>
      </c>
      <c r="E29" s="8"/>
      <c r="F29" s="8"/>
      <c r="G29" s="8"/>
      <c r="H29" s="8"/>
      <c r="I29" s="8"/>
      <c r="J29" s="8"/>
      <c r="K29" s="8" t="s">
        <v>28</v>
      </c>
      <c r="L29" s="8" t="s">
        <v>28</v>
      </c>
      <c r="M29" s="8"/>
      <c r="N29" s="8"/>
      <c r="O29" s="9"/>
      <c r="P29" s="10" t="s">
        <v>124</v>
      </c>
      <c r="Q29" s="11"/>
      <c r="R29" s="12"/>
    </row>
    <row r="30" spans="1:18" ht="46.5" customHeight="1">
      <c r="A30" s="8" t="s">
        <v>125</v>
      </c>
      <c r="B30" s="8" t="s">
        <v>21</v>
      </c>
      <c r="C30" s="8" t="s">
        <v>77</v>
      </c>
      <c r="D30" s="8" t="s">
        <v>126</v>
      </c>
      <c r="E30" s="8"/>
      <c r="F30" s="8"/>
      <c r="G30" s="8"/>
      <c r="H30" s="8"/>
      <c r="I30" s="8"/>
      <c r="J30" s="8"/>
      <c r="K30" s="8" t="s">
        <v>28</v>
      </c>
      <c r="L30" s="8"/>
      <c r="M30" s="8"/>
      <c r="N30" s="8"/>
      <c r="O30" s="9"/>
      <c r="P30" s="10" t="s">
        <v>127</v>
      </c>
      <c r="Q30" s="11"/>
      <c r="R30" s="12"/>
    </row>
    <row r="31" spans="1:18" ht="72.75" customHeight="1">
      <c r="A31" s="8" t="s">
        <v>128</v>
      </c>
      <c r="B31" s="8" t="s">
        <v>21</v>
      </c>
      <c r="C31" s="8" t="s">
        <v>77</v>
      </c>
      <c r="D31" s="8" t="s">
        <v>129</v>
      </c>
      <c r="E31" s="8"/>
      <c r="F31" s="8"/>
      <c r="G31" s="8"/>
      <c r="H31" s="8"/>
      <c r="I31" s="8"/>
      <c r="J31" s="8"/>
      <c r="K31" s="8" t="s">
        <v>28</v>
      </c>
      <c r="L31" s="8"/>
      <c r="M31" s="8"/>
      <c r="N31" s="8" t="s">
        <v>28</v>
      </c>
      <c r="O31" s="9"/>
      <c r="P31" s="10" t="s">
        <v>130</v>
      </c>
      <c r="Q31" s="11"/>
      <c r="R31" s="12"/>
    </row>
    <row r="32" spans="1:18" ht="38.25" customHeight="1">
      <c r="A32" s="8" t="s">
        <v>131</v>
      </c>
      <c r="B32" s="8" t="s">
        <v>21</v>
      </c>
      <c r="C32" s="8" t="s">
        <v>77</v>
      </c>
      <c r="D32" s="8" t="s">
        <v>132</v>
      </c>
      <c r="E32" s="8"/>
      <c r="F32" s="8"/>
      <c r="G32" s="8"/>
      <c r="H32" s="8"/>
      <c r="I32" s="8"/>
      <c r="J32" s="8" t="s">
        <v>28</v>
      </c>
      <c r="K32" s="8" t="s">
        <v>28</v>
      </c>
      <c r="L32" s="8" t="s">
        <v>28</v>
      </c>
      <c r="M32" s="8" t="s">
        <v>28</v>
      </c>
      <c r="N32" s="8"/>
      <c r="O32" s="9"/>
      <c r="P32" s="10" t="s">
        <v>133</v>
      </c>
      <c r="Q32" s="11"/>
      <c r="R32" s="12"/>
    </row>
    <row r="33" spans="1:18" ht="31.5" customHeight="1">
      <c r="A33" s="8" t="s">
        <v>134</v>
      </c>
      <c r="B33" s="8" t="s">
        <v>21</v>
      </c>
      <c r="C33" s="8" t="s">
        <v>77</v>
      </c>
      <c r="D33" s="8" t="s">
        <v>135</v>
      </c>
      <c r="E33" s="8"/>
      <c r="F33" s="8"/>
      <c r="G33" s="8"/>
      <c r="H33" s="8"/>
      <c r="I33" s="8"/>
      <c r="J33" s="8"/>
      <c r="K33" s="8"/>
      <c r="L33" s="8" t="s">
        <v>28</v>
      </c>
      <c r="M33" s="8" t="s">
        <v>28</v>
      </c>
      <c r="N33" s="8"/>
      <c r="O33" s="9"/>
      <c r="P33" s="10" t="s">
        <v>136</v>
      </c>
      <c r="Q33" s="11"/>
      <c r="R33" s="12"/>
    </row>
    <row r="34" spans="1:18" ht="35.25" customHeight="1">
      <c r="A34" s="8" t="s">
        <v>137</v>
      </c>
      <c r="B34" s="8" t="s">
        <v>21</v>
      </c>
      <c r="C34" s="8" t="s">
        <v>77</v>
      </c>
      <c r="D34" s="8" t="s">
        <v>138</v>
      </c>
      <c r="E34" s="8"/>
      <c r="F34" s="8"/>
      <c r="G34" s="8"/>
      <c r="H34" s="8"/>
      <c r="I34" s="8"/>
      <c r="J34" s="8"/>
      <c r="K34" s="8"/>
      <c r="L34" s="8" t="s">
        <v>28</v>
      </c>
      <c r="M34" s="8"/>
      <c r="N34" s="8"/>
      <c r="O34" s="9"/>
      <c r="P34" s="10" t="s">
        <v>139</v>
      </c>
      <c r="Q34" s="11"/>
      <c r="R34" s="12"/>
    </row>
    <row r="35" spans="1:18" ht="39.75" customHeight="1">
      <c r="A35" s="8" t="s">
        <v>140</v>
      </c>
      <c r="B35" s="8" t="s">
        <v>34</v>
      </c>
      <c r="C35" s="8" t="s">
        <v>51</v>
      </c>
      <c r="D35" s="8" t="s">
        <v>141</v>
      </c>
      <c r="E35" s="8"/>
      <c r="F35" s="8"/>
      <c r="G35" s="8"/>
      <c r="H35" s="8"/>
      <c r="I35" s="8"/>
      <c r="J35" s="8"/>
      <c r="K35" s="8"/>
      <c r="L35" s="8"/>
      <c r="M35" s="8"/>
      <c r="N35" s="8" t="s">
        <v>28</v>
      </c>
      <c r="O35" s="9"/>
      <c r="P35" s="10" t="s">
        <v>142</v>
      </c>
      <c r="Q35" s="11"/>
      <c r="R35" s="12"/>
    </row>
    <row r="36" spans="1:18" ht="25.5" customHeight="1">
      <c r="A36" s="8" t="s">
        <v>143</v>
      </c>
      <c r="B36" s="8" t="s">
        <v>21</v>
      </c>
      <c r="C36" s="8" t="s">
        <v>77</v>
      </c>
      <c r="D36" s="8" t="s">
        <v>144</v>
      </c>
      <c r="E36" s="8"/>
      <c r="F36" s="8"/>
      <c r="G36" s="8"/>
      <c r="H36" s="8"/>
      <c r="I36" s="8"/>
      <c r="J36" s="8"/>
      <c r="K36" s="8"/>
      <c r="L36" s="8"/>
      <c r="M36" s="8" t="s">
        <v>28</v>
      </c>
      <c r="N36" s="8"/>
      <c r="O36" s="9"/>
      <c r="P36" s="10"/>
      <c r="Q36" s="11"/>
      <c r="R36" s="12"/>
    </row>
    <row r="37" spans="1:18" ht="30" customHeight="1">
      <c r="A37" s="8" t="s">
        <v>145</v>
      </c>
      <c r="B37" s="8" t="s">
        <v>21</v>
      </c>
      <c r="C37" s="8" t="s">
        <v>77</v>
      </c>
      <c r="D37" s="8" t="s">
        <v>146</v>
      </c>
      <c r="E37" s="8"/>
      <c r="F37" s="8"/>
      <c r="G37" s="8"/>
      <c r="H37" s="8"/>
      <c r="I37" s="8"/>
      <c r="J37" s="8"/>
      <c r="K37" s="8"/>
      <c r="L37" s="8"/>
      <c r="M37" s="8" t="s">
        <v>28</v>
      </c>
      <c r="N37" s="8"/>
      <c r="O37" s="9"/>
      <c r="P37" s="10"/>
      <c r="Q37" s="11"/>
      <c r="R37" s="12"/>
    </row>
    <row r="38" spans="1:18" ht="39.75" customHeight="1">
      <c r="A38" s="8" t="s">
        <v>147</v>
      </c>
      <c r="B38" s="8" t="s">
        <v>21</v>
      </c>
      <c r="C38" s="8" t="s">
        <v>77</v>
      </c>
      <c r="D38" s="8" t="s">
        <v>148</v>
      </c>
      <c r="E38" s="8"/>
      <c r="F38" s="8"/>
      <c r="G38" s="8"/>
      <c r="H38" s="8"/>
      <c r="I38" s="8"/>
      <c r="J38" s="8"/>
      <c r="K38" s="8"/>
      <c r="L38" s="8" t="s">
        <v>28</v>
      </c>
      <c r="M38" s="8" t="s">
        <v>28</v>
      </c>
      <c r="N38" s="8"/>
      <c r="O38" s="9"/>
      <c r="P38" s="10"/>
      <c r="Q38" s="11"/>
      <c r="R38" s="12"/>
    </row>
    <row r="39" spans="1:18" ht="39.75" customHeight="1">
      <c r="A39" s="8" t="s">
        <v>149</v>
      </c>
      <c r="B39" s="8" t="s">
        <v>46</v>
      </c>
      <c r="C39" s="8" t="s">
        <v>77</v>
      </c>
      <c r="D39" s="8" t="s">
        <v>150</v>
      </c>
      <c r="E39" s="8"/>
      <c r="F39" s="8"/>
      <c r="G39" s="8"/>
      <c r="H39" s="8"/>
      <c r="I39" s="8"/>
      <c r="J39" s="8"/>
      <c r="K39" s="8" t="s">
        <v>28</v>
      </c>
      <c r="L39" s="8"/>
      <c r="M39" s="8"/>
      <c r="N39" s="8"/>
      <c r="O39" s="9"/>
      <c r="P39" s="10"/>
      <c r="Q39" s="11"/>
      <c r="R39" s="12"/>
    </row>
    <row r="40" spans="1:18" ht="9" customHeight="1">
      <c r="A40" s="8"/>
      <c r="B40" s="8"/>
      <c r="C40" s="8"/>
      <c r="D40" s="8"/>
      <c r="E40" s="8"/>
      <c r="F40" s="8"/>
      <c r="G40" s="8"/>
      <c r="H40" s="8"/>
      <c r="I40" s="8"/>
      <c r="J40" s="8"/>
      <c r="K40" s="8"/>
      <c r="L40" s="8"/>
      <c r="M40" s="8"/>
      <c r="N40" s="8"/>
      <c r="O40" s="9"/>
      <c r="P40" s="10"/>
      <c r="Q40" s="11"/>
      <c r="R40" s="12"/>
    </row>
    <row r="41" spans="1:18" ht="14.25" customHeight="1">
      <c r="A41" s="7" t="s">
        <v>151</v>
      </c>
      <c r="B41" s="19"/>
      <c r="C41" s="20"/>
      <c r="D41" s="7"/>
      <c r="E41" s="20"/>
      <c r="F41" s="20"/>
      <c r="G41" s="20"/>
      <c r="H41" s="20"/>
      <c r="I41" s="20"/>
      <c r="J41" s="8"/>
      <c r="K41" s="8"/>
      <c r="L41" s="8"/>
      <c r="M41" s="8"/>
      <c r="N41" s="8"/>
      <c r="O41" s="9"/>
      <c r="P41" s="10"/>
      <c r="Q41" s="11"/>
      <c r="R41" s="12"/>
    </row>
    <row r="42" spans="1:18" ht="21" customHeight="1">
      <c r="A42" s="8" t="s">
        <v>152</v>
      </c>
      <c r="B42" s="19" t="s">
        <v>46</v>
      </c>
      <c r="C42" s="8" t="s">
        <v>22</v>
      </c>
      <c r="D42" s="8" t="s">
        <v>153</v>
      </c>
      <c r="E42" s="20"/>
      <c r="F42" s="20"/>
      <c r="G42" s="20"/>
      <c r="H42" s="20"/>
      <c r="I42" s="20"/>
      <c r="J42" s="8"/>
      <c r="K42" s="8"/>
      <c r="L42" s="8"/>
      <c r="M42" s="8"/>
      <c r="N42" s="8" t="s">
        <v>28</v>
      </c>
      <c r="O42" s="9"/>
      <c r="P42" s="10"/>
      <c r="Q42" s="11"/>
      <c r="R42" s="12"/>
    </row>
    <row r="43" spans="1:18" ht="42" customHeight="1">
      <c r="A43" s="8" t="s">
        <v>154</v>
      </c>
      <c r="B43" s="8" t="s">
        <v>34</v>
      </c>
      <c r="C43" s="8" t="s">
        <v>22</v>
      </c>
      <c r="D43" s="8" t="s">
        <v>155</v>
      </c>
      <c r="E43" s="8"/>
      <c r="F43" s="8"/>
      <c r="G43" s="8"/>
      <c r="H43" s="8"/>
      <c r="I43" s="8"/>
      <c r="J43" s="8" t="s">
        <v>28</v>
      </c>
      <c r="K43" s="8" t="s">
        <v>28</v>
      </c>
      <c r="L43" s="8" t="s">
        <v>28</v>
      </c>
      <c r="M43" s="8" t="s">
        <v>28</v>
      </c>
      <c r="N43" s="8"/>
      <c r="O43" s="21"/>
      <c r="P43" s="10" t="s">
        <v>156</v>
      </c>
      <c r="Q43" s="12" t="s">
        <v>157</v>
      </c>
      <c r="R43" s="12"/>
    </row>
    <row r="44" spans="1:18" ht="31.5" customHeight="1">
      <c r="A44" s="8" t="s">
        <v>158</v>
      </c>
      <c r="B44" s="8" t="s">
        <v>21</v>
      </c>
      <c r="C44" s="8" t="s">
        <v>51</v>
      </c>
      <c r="D44" s="8" t="s">
        <v>159</v>
      </c>
      <c r="E44" s="8"/>
      <c r="F44" s="8"/>
      <c r="G44" s="8"/>
      <c r="H44" s="8"/>
      <c r="I44" s="8"/>
      <c r="J44" s="8"/>
      <c r="K44" s="8" t="s">
        <v>28</v>
      </c>
      <c r="L44" s="8" t="s">
        <v>28</v>
      </c>
      <c r="M44" s="8" t="s">
        <v>28</v>
      </c>
      <c r="N44" s="8"/>
      <c r="O44" s="21"/>
      <c r="P44" s="10"/>
      <c r="Q44" s="11"/>
      <c r="R44" s="12"/>
    </row>
    <row r="45" spans="1:18" ht="31.5" customHeight="1">
      <c r="A45" s="8" t="s">
        <v>160</v>
      </c>
      <c r="B45" s="8" t="s">
        <v>34</v>
      </c>
      <c r="C45" s="8" t="s">
        <v>51</v>
      </c>
      <c r="D45" s="8" t="s">
        <v>161</v>
      </c>
      <c r="E45" s="8"/>
      <c r="F45" s="8"/>
      <c r="G45" s="8"/>
      <c r="H45" s="8"/>
      <c r="I45" s="8"/>
      <c r="J45" s="8"/>
      <c r="K45" s="8"/>
      <c r="L45" s="8"/>
      <c r="M45" s="8"/>
      <c r="N45" s="8" t="s">
        <v>28</v>
      </c>
      <c r="O45" s="9"/>
      <c r="P45" s="22" t="s">
        <v>162</v>
      </c>
      <c r="Q45" s="11"/>
      <c r="R45" s="12"/>
    </row>
    <row r="46" spans="1:18" ht="32.25" customHeight="1">
      <c r="A46" s="8" t="s">
        <v>163</v>
      </c>
      <c r="B46" s="8" t="s">
        <v>34</v>
      </c>
      <c r="C46" s="8" t="s">
        <v>51</v>
      </c>
      <c r="D46" s="8" t="s">
        <v>164</v>
      </c>
      <c r="E46" s="8"/>
      <c r="F46" s="8"/>
      <c r="G46" s="8"/>
      <c r="H46" s="8"/>
      <c r="I46" s="8"/>
      <c r="J46" s="8"/>
      <c r="K46" s="8" t="s">
        <v>28</v>
      </c>
      <c r="L46" s="8"/>
      <c r="M46" s="8"/>
      <c r="N46" s="8"/>
      <c r="O46" s="23" t="s">
        <v>165</v>
      </c>
      <c r="P46" s="10" t="s">
        <v>166</v>
      </c>
      <c r="Q46" s="11"/>
      <c r="R46" s="12"/>
    </row>
    <row r="47" spans="1:18" ht="30.75" customHeight="1">
      <c r="A47" s="8" t="s">
        <v>167</v>
      </c>
      <c r="B47" s="8" t="s">
        <v>34</v>
      </c>
      <c r="C47" s="8" t="s">
        <v>77</v>
      </c>
      <c r="D47" s="8" t="s">
        <v>168</v>
      </c>
      <c r="E47" s="8"/>
      <c r="F47" s="8"/>
      <c r="G47" s="8"/>
      <c r="H47" s="8"/>
      <c r="I47" s="8"/>
      <c r="J47" s="8"/>
      <c r="K47" s="8" t="s">
        <v>28</v>
      </c>
      <c r="L47" s="8"/>
      <c r="M47" s="8"/>
      <c r="N47" s="8"/>
      <c r="O47" s="9"/>
      <c r="P47" s="10" t="s">
        <v>169</v>
      </c>
      <c r="Q47" s="11"/>
      <c r="R47" s="12"/>
    </row>
    <row r="48" spans="1:18" ht="26.25" customHeight="1">
      <c r="A48" s="8" t="s">
        <v>170</v>
      </c>
      <c r="B48" s="8" t="s">
        <v>34</v>
      </c>
      <c r="C48" s="8" t="s">
        <v>171</v>
      </c>
      <c r="D48" s="8" t="s">
        <v>172</v>
      </c>
      <c r="E48" s="8"/>
      <c r="F48" s="8"/>
      <c r="G48" s="8"/>
      <c r="H48" s="8"/>
      <c r="I48" s="8"/>
      <c r="J48" s="8"/>
      <c r="K48" s="8"/>
      <c r="L48" s="8"/>
      <c r="M48" s="8"/>
      <c r="N48" s="8" t="s">
        <v>28</v>
      </c>
      <c r="O48" s="9"/>
      <c r="P48" s="10"/>
      <c r="Q48" s="11"/>
      <c r="R48" s="12"/>
    </row>
    <row r="49" spans="1:18" ht="23.25" customHeight="1">
      <c r="A49" s="8" t="s">
        <v>173</v>
      </c>
      <c r="B49" s="8" t="s">
        <v>34</v>
      </c>
      <c r="C49" s="8" t="s">
        <v>171</v>
      </c>
      <c r="D49" s="8" t="s">
        <v>172</v>
      </c>
      <c r="E49" s="8"/>
      <c r="F49" s="8"/>
      <c r="G49" s="8"/>
      <c r="H49" s="8"/>
      <c r="I49" s="8"/>
      <c r="J49" s="8"/>
      <c r="K49" s="8" t="s">
        <v>28</v>
      </c>
      <c r="L49" s="8"/>
      <c r="M49" s="8"/>
      <c r="N49" s="8"/>
      <c r="O49" s="9"/>
      <c r="P49" s="10"/>
      <c r="Q49" s="11"/>
      <c r="R49" s="12"/>
    </row>
    <row r="50" spans="1:18" ht="23.25" customHeight="1">
      <c r="A50" s="8" t="s">
        <v>174</v>
      </c>
      <c r="B50" s="8" t="s">
        <v>34</v>
      </c>
      <c r="C50" s="8" t="s">
        <v>171</v>
      </c>
      <c r="D50" s="8" t="s">
        <v>172</v>
      </c>
      <c r="E50" s="8"/>
      <c r="F50" s="8"/>
      <c r="G50" s="8"/>
      <c r="H50" s="8"/>
      <c r="I50" s="8"/>
      <c r="J50" s="8"/>
      <c r="K50" s="8" t="s">
        <v>28</v>
      </c>
      <c r="L50" s="8"/>
      <c r="M50" s="8"/>
      <c r="N50" s="8"/>
      <c r="O50" s="9"/>
      <c r="P50" s="10" t="s">
        <v>175</v>
      </c>
      <c r="Q50" s="11"/>
      <c r="R50" s="12"/>
    </row>
    <row r="51" spans="1:18" ht="24.75" customHeight="1">
      <c r="A51" s="8" t="s">
        <v>176</v>
      </c>
      <c r="B51" s="8" t="s">
        <v>34</v>
      </c>
      <c r="C51" s="8" t="s">
        <v>77</v>
      </c>
      <c r="D51" s="8" t="s">
        <v>177</v>
      </c>
      <c r="E51" s="8"/>
      <c r="F51" s="8"/>
      <c r="G51" s="8"/>
      <c r="H51" s="8"/>
      <c r="I51" s="8"/>
      <c r="J51" s="8"/>
      <c r="K51" s="8" t="s">
        <v>28</v>
      </c>
      <c r="L51" s="8"/>
      <c r="M51" s="8"/>
      <c r="N51" s="8"/>
      <c r="O51" s="9"/>
      <c r="P51" s="10"/>
      <c r="Q51" s="11"/>
      <c r="R51" s="12"/>
    </row>
    <row r="52" spans="1:18" ht="29.25" customHeight="1">
      <c r="A52" s="8" t="s">
        <v>178</v>
      </c>
      <c r="B52" s="8" t="s">
        <v>21</v>
      </c>
      <c r="C52" s="8" t="s">
        <v>171</v>
      </c>
      <c r="D52" s="8"/>
      <c r="E52" s="8"/>
      <c r="F52" s="8"/>
      <c r="G52" s="8"/>
      <c r="H52" s="8"/>
      <c r="I52" s="8"/>
      <c r="J52" s="8"/>
      <c r="K52" s="8" t="s">
        <v>28</v>
      </c>
      <c r="L52" s="8"/>
      <c r="M52" s="8"/>
      <c r="N52" s="8"/>
      <c r="O52" s="9"/>
      <c r="P52" s="24" t="s">
        <v>179</v>
      </c>
      <c r="Q52" s="11"/>
      <c r="R52" s="12"/>
    </row>
    <row r="53" spans="1:18" ht="9.75" customHeight="1">
      <c r="A53" s="8"/>
      <c r="B53" s="19"/>
      <c r="C53" s="19"/>
      <c r="D53" s="8"/>
      <c r="E53" s="19"/>
      <c r="F53" s="19"/>
      <c r="G53" s="19"/>
      <c r="H53" s="19"/>
      <c r="I53" s="19"/>
      <c r="J53" s="8"/>
      <c r="K53" s="8"/>
      <c r="L53" s="8"/>
      <c r="M53" s="8"/>
      <c r="N53" s="8"/>
      <c r="O53" s="9"/>
      <c r="P53" s="10"/>
      <c r="Q53" s="11"/>
      <c r="R53" s="12"/>
    </row>
    <row r="54" spans="1:18" ht="16.5" customHeight="1">
      <c r="A54" s="7" t="s">
        <v>180</v>
      </c>
      <c r="B54" s="19"/>
      <c r="C54" s="20"/>
      <c r="D54" s="7"/>
      <c r="E54" s="20"/>
      <c r="F54" s="20"/>
      <c r="G54" s="20"/>
      <c r="H54" s="20"/>
      <c r="I54" s="20"/>
      <c r="J54" s="8"/>
      <c r="K54" s="8"/>
      <c r="L54" s="8"/>
      <c r="M54" s="8"/>
      <c r="N54" s="8"/>
      <c r="O54" s="9"/>
      <c r="P54" s="10"/>
      <c r="Q54" s="11"/>
      <c r="R54" s="12"/>
    </row>
    <row r="55" spans="1:18" ht="25.5" customHeight="1">
      <c r="A55" s="8" t="s">
        <v>152</v>
      </c>
      <c r="B55" s="19" t="s">
        <v>46</v>
      </c>
      <c r="C55" s="8" t="s">
        <v>22</v>
      </c>
      <c r="D55" s="8" t="s">
        <v>153</v>
      </c>
      <c r="E55" s="20"/>
      <c r="F55" s="20"/>
      <c r="G55" s="20"/>
      <c r="H55" s="20"/>
      <c r="I55" s="20"/>
      <c r="J55" s="8"/>
      <c r="K55" s="8"/>
      <c r="L55" s="8"/>
      <c r="M55" s="8"/>
      <c r="N55" s="8" t="s">
        <v>28</v>
      </c>
      <c r="O55" s="9"/>
      <c r="P55" s="10"/>
      <c r="Q55" s="11"/>
      <c r="R55" s="12"/>
    </row>
    <row r="56" spans="1:18" ht="74.25" customHeight="1">
      <c r="A56" s="8" t="s">
        <v>181</v>
      </c>
      <c r="B56" s="8" t="s">
        <v>21</v>
      </c>
      <c r="C56" s="8" t="s">
        <v>22</v>
      </c>
      <c r="D56" s="8" t="s">
        <v>182</v>
      </c>
      <c r="E56" s="8"/>
      <c r="F56" s="20"/>
      <c r="G56" s="8"/>
      <c r="H56" s="8"/>
      <c r="I56" s="8"/>
      <c r="J56" s="8"/>
      <c r="K56" s="8" t="s">
        <v>28</v>
      </c>
      <c r="L56" s="8"/>
      <c r="M56" s="8" t="s">
        <v>28</v>
      </c>
      <c r="N56" s="8"/>
      <c r="O56" s="9"/>
      <c r="P56" s="10" t="s">
        <v>183</v>
      </c>
      <c r="Q56" s="25"/>
      <c r="R56" s="12" t="s">
        <v>184</v>
      </c>
    </row>
    <row r="57" spans="1:18" ht="38.25" customHeight="1">
      <c r="A57" s="8" t="s">
        <v>158</v>
      </c>
      <c r="B57" s="8" t="s">
        <v>21</v>
      </c>
      <c r="C57" s="8" t="s">
        <v>185</v>
      </c>
      <c r="D57" s="8" t="s">
        <v>186</v>
      </c>
      <c r="E57" s="8"/>
      <c r="F57" s="8" t="s">
        <v>187</v>
      </c>
      <c r="G57" s="8"/>
      <c r="H57" s="8"/>
      <c r="I57" s="8"/>
      <c r="J57" s="8"/>
      <c r="K57" s="8" t="s">
        <v>28</v>
      </c>
      <c r="L57" s="8" t="s">
        <v>28</v>
      </c>
      <c r="M57" s="8" t="s">
        <v>28</v>
      </c>
      <c r="N57" s="8"/>
      <c r="P57" s="3" t="s">
        <v>188</v>
      </c>
      <c r="Q57" s="25"/>
      <c r="R57" s="12"/>
    </row>
    <row r="58" spans="1:18" ht="57" customHeight="1">
      <c r="A58" s="8" t="s">
        <v>189</v>
      </c>
      <c r="B58" s="8" t="s">
        <v>190</v>
      </c>
      <c r="C58" s="8" t="s">
        <v>22</v>
      </c>
      <c r="D58" s="8" t="s">
        <v>191</v>
      </c>
      <c r="E58" s="8"/>
      <c r="F58" s="8"/>
      <c r="G58" s="8"/>
      <c r="H58" s="8"/>
      <c r="I58" s="8"/>
      <c r="J58" s="8"/>
      <c r="K58" s="8" t="s">
        <v>28</v>
      </c>
      <c r="L58" s="8"/>
      <c r="M58" s="8"/>
      <c r="N58" s="8"/>
      <c r="O58" s="9"/>
      <c r="P58" s="24" t="s">
        <v>192</v>
      </c>
      <c r="Q58" s="11"/>
      <c r="R58" s="12"/>
    </row>
    <row r="59" spans="1:18" ht="42" customHeight="1">
      <c r="A59" s="8" t="s">
        <v>174</v>
      </c>
      <c r="B59" s="8" t="s">
        <v>34</v>
      </c>
      <c r="C59" s="8" t="s">
        <v>185</v>
      </c>
      <c r="D59" s="8" t="s">
        <v>193</v>
      </c>
      <c r="E59" s="8"/>
      <c r="F59" s="8"/>
      <c r="G59" s="8"/>
      <c r="H59" s="8"/>
      <c r="I59" s="8"/>
      <c r="J59" s="8"/>
      <c r="K59" s="8" t="s">
        <v>28</v>
      </c>
      <c r="L59" s="8"/>
      <c r="M59" s="8"/>
      <c r="N59" s="8"/>
      <c r="O59" s="9"/>
      <c r="P59" s="10" t="s">
        <v>194</v>
      </c>
      <c r="Q59" s="11"/>
      <c r="R59" s="12"/>
    </row>
    <row r="60" spans="1:18" ht="32.25" customHeight="1">
      <c r="A60" s="8" t="s">
        <v>176</v>
      </c>
      <c r="B60" s="8" t="s">
        <v>34</v>
      </c>
      <c r="C60" s="8" t="s">
        <v>185</v>
      </c>
      <c r="D60" s="8" t="s">
        <v>193</v>
      </c>
      <c r="E60" s="8"/>
      <c r="F60" s="8"/>
      <c r="G60" s="8"/>
      <c r="H60" s="8"/>
      <c r="I60" s="8"/>
      <c r="J60" s="8"/>
      <c r="K60" s="8" t="s">
        <v>28</v>
      </c>
      <c r="L60" s="8"/>
      <c r="M60" s="8"/>
      <c r="N60" s="8"/>
      <c r="O60" s="9"/>
      <c r="P60" s="10"/>
      <c r="Q60" s="11"/>
      <c r="R60" s="12"/>
    </row>
    <row r="61" spans="1:18" ht="30.75" customHeight="1">
      <c r="A61" s="8" t="s">
        <v>163</v>
      </c>
      <c r="B61" s="8" t="s">
        <v>34</v>
      </c>
      <c r="C61" s="8" t="s">
        <v>185</v>
      </c>
      <c r="D61" s="8" t="s">
        <v>193</v>
      </c>
      <c r="E61" s="8"/>
      <c r="F61" s="8"/>
      <c r="G61" s="8"/>
      <c r="H61" s="8"/>
      <c r="I61" s="8"/>
      <c r="J61" s="8"/>
      <c r="K61" s="8" t="s">
        <v>28</v>
      </c>
      <c r="L61" s="8"/>
      <c r="M61" s="8"/>
      <c r="N61" s="8"/>
      <c r="O61" s="9"/>
      <c r="P61" s="10" t="s">
        <v>195</v>
      </c>
      <c r="Q61" s="11"/>
      <c r="R61" s="12"/>
    </row>
    <row r="62" spans="1:18" ht="31.5" customHeight="1">
      <c r="A62" s="8" t="s">
        <v>196</v>
      </c>
      <c r="B62" s="8" t="s">
        <v>21</v>
      </c>
      <c r="C62" s="8" t="s">
        <v>51</v>
      </c>
      <c r="D62" s="8" t="s">
        <v>197</v>
      </c>
      <c r="E62" s="8"/>
      <c r="F62" s="8"/>
      <c r="G62" s="8"/>
      <c r="H62" s="8"/>
      <c r="I62" s="8"/>
      <c r="J62" s="8"/>
      <c r="K62" s="8"/>
      <c r="L62" s="8" t="s">
        <v>28</v>
      </c>
      <c r="M62" s="8"/>
      <c r="N62" s="8"/>
      <c r="O62" s="9"/>
      <c r="P62" s="24" t="s">
        <v>198</v>
      </c>
      <c r="Q62" s="11"/>
      <c r="R62" s="12"/>
    </row>
    <row r="63" spans="1:18" ht="36" customHeight="1">
      <c r="A63" s="8" t="s">
        <v>199</v>
      </c>
      <c r="B63" s="8" t="s">
        <v>21</v>
      </c>
      <c r="C63" s="8" t="s">
        <v>51</v>
      </c>
      <c r="D63" s="8" t="s">
        <v>200</v>
      </c>
      <c r="E63" s="8"/>
      <c r="F63" s="8"/>
      <c r="G63" s="8"/>
      <c r="H63" s="8"/>
      <c r="I63" s="8"/>
      <c r="J63" s="8"/>
      <c r="K63" s="8"/>
      <c r="L63" s="8"/>
      <c r="M63" s="8"/>
      <c r="N63" s="8" t="s">
        <v>28</v>
      </c>
      <c r="O63" s="9"/>
      <c r="P63" s="3" t="s">
        <v>201</v>
      </c>
      <c r="Q63" s="11" t="s">
        <v>202</v>
      </c>
      <c r="R63" s="12" t="s">
        <v>203</v>
      </c>
    </row>
    <row r="64" spans="1:18" ht="31.5" customHeight="1">
      <c r="A64" s="8" t="s">
        <v>204</v>
      </c>
      <c r="B64" s="8" t="s">
        <v>34</v>
      </c>
      <c r="C64" s="8" t="s">
        <v>185</v>
      </c>
      <c r="D64" s="8" t="s">
        <v>193</v>
      </c>
      <c r="E64" s="8"/>
      <c r="F64" s="8"/>
      <c r="G64" s="8"/>
      <c r="H64" s="8"/>
      <c r="I64" s="8"/>
      <c r="J64" s="8"/>
      <c r="K64" s="8"/>
      <c r="L64" s="8"/>
      <c r="M64" s="8"/>
      <c r="N64" s="8" t="s">
        <v>28</v>
      </c>
      <c r="O64" s="9"/>
      <c r="P64" s="10" t="s">
        <v>205</v>
      </c>
      <c r="Q64" s="11"/>
      <c r="R64" s="12"/>
    </row>
    <row r="65" spans="1:18" ht="31.5" customHeight="1">
      <c r="A65" s="8" t="s">
        <v>206</v>
      </c>
      <c r="B65" s="8" t="s">
        <v>34</v>
      </c>
      <c r="C65" s="8" t="s">
        <v>185</v>
      </c>
      <c r="D65" s="8" t="s">
        <v>193</v>
      </c>
      <c r="E65" s="8"/>
      <c r="F65" s="8"/>
      <c r="G65" s="8"/>
      <c r="H65" s="8"/>
      <c r="I65" s="8"/>
      <c r="J65" s="8"/>
      <c r="K65" s="8" t="s">
        <v>28</v>
      </c>
      <c r="L65" s="8"/>
      <c r="M65" s="8"/>
      <c r="N65" s="8"/>
      <c r="O65" s="9"/>
      <c r="P65" s="10"/>
      <c r="Q65" s="11"/>
      <c r="R65" s="12"/>
    </row>
    <row r="66" spans="1:18" ht="9.75" customHeight="1">
      <c r="A66" s="8"/>
      <c r="B66" s="19"/>
      <c r="C66" s="19"/>
      <c r="D66" s="8"/>
      <c r="E66" s="19"/>
      <c r="F66" s="19"/>
      <c r="G66" s="19"/>
      <c r="H66" s="19"/>
      <c r="I66" s="19"/>
      <c r="J66" s="8"/>
      <c r="K66" s="8"/>
      <c r="L66" s="8"/>
      <c r="M66" s="8"/>
      <c r="N66" s="8"/>
      <c r="O66" s="9"/>
      <c r="P66" s="10"/>
      <c r="Q66" s="11"/>
      <c r="R66" s="12"/>
    </row>
    <row r="67" spans="1:18" ht="24.75" customHeight="1">
      <c r="A67" s="7" t="s">
        <v>207</v>
      </c>
      <c r="B67" s="19"/>
      <c r="C67" s="20"/>
      <c r="D67" s="7"/>
      <c r="E67" s="20"/>
      <c r="F67" s="20"/>
      <c r="G67" s="20"/>
      <c r="H67" s="20"/>
      <c r="I67" s="20"/>
      <c r="J67" s="8"/>
      <c r="K67" s="8"/>
      <c r="L67" s="8"/>
      <c r="M67" s="8"/>
      <c r="N67" s="8"/>
      <c r="O67" s="9"/>
      <c r="P67" s="10"/>
      <c r="Q67" s="11"/>
      <c r="R67" s="12"/>
    </row>
    <row r="68" spans="1:18" ht="48" customHeight="1">
      <c r="A68" s="8" t="s">
        <v>208</v>
      </c>
      <c r="B68" s="8" t="s">
        <v>21</v>
      </c>
      <c r="C68" s="19" t="s">
        <v>77</v>
      </c>
      <c r="D68" s="8" t="s">
        <v>209</v>
      </c>
      <c r="E68" s="20"/>
      <c r="F68" s="20"/>
      <c r="G68" s="20"/>
      <c r="H68" s="20"/>
      <c r="I68" s="20"/>
      <c r="J68" s="8" t="s">
        <v>28</v>
      </c>
      <c r="K68" s="8"/>
      <c r="L68" s="8"/>
      <c r="M68" s="8" t="s">
        <v>28</v>
      </c>
      <c r="N68" s="8"/>
      <c r="O68" s="9"/>
      <c r="P68" s="10" t="s">
        <v>210</v>
      </c>
      <c r="Q68" s="11"/>
      <c r="R68" s="12"/>
    </row>
    <row r="69" spans="1:18" ht="33.75" customHeight="1">
      <c r="A69" s="8" t="s">
        <v>211</v>
      </c>
      <c r="B69" s="8" t="s">
        <v>21</v>
      </c>
      <c r="C69" s="19" t="s">
        <v>77</v>
      </c>
      <c r="D69" s="8" t="s">
        <v>212</v>
      </c>
      <c r="E69" s="8"/>
      <c r="F69" s="8"/>
      <c r="G69" s="8"/>
      <c r="H69" s="8"/>
      <c r="I69" s="8"/>
      <c r="J69" s="8"/>
      <c r="K69" s="8" t="s">
        <v>28</v>
      </c>
      <c r="L69" s="8"/>
      <c r="M69" s="8"/>
      <c r="N69" s="8"/>
      <c r="O69" s="9"/>
      <c r="P69" s="10" t="s">
        <v>213</v>
      </c>
      <c r="Q69" s="11"/>
      <c r="R69" s="12"/>
    </row>
    <row r="70" spans="1:18" ht="46.5" customHeight="1">
      <c r="A70" s="8" t="s">
        <v>214</v>
      </c>
      <c r="B70" s="8" t="s">
        <v>21</v>
      </c>
      <c r="C70" s="8" t="s">
        <v>77</v>
      </c>
      <c r="D70" s="8" t="s">
        <v>215</v>
      </c>
      <c r="E70" s="8"/>
      <c r="F70" s="8"/>
      <c r="G70" s="8"/>
      <c r="H70" s="8"/>
      <c r="I70" s="8"/>
      <c r="J70" s="8"/>
      <c r="K70" s="8" t="s">
        <v>28</v>
      </c>
      <c r="L70" s="8"/>
      <c r="M70" s="8"/>
      <c r="N70" s="8"/>
      <c r="O70" s="9"/>
      <c r="P70" s="10" t="s">
        <v>216</v>
      </c>
      <c r="Q70" s="11"/>
      <c r="R70" s="12"/>
    </row>
    <row r="71" spans="1:18" ht="34.5" customHeight="1">
      <c r="A71" s="8" t="s">
        <v>217</v>
      </c>
      <c r="B71" s="8" t="s">
        <v>21</v>
      </c>
      <c r="C71" s="8" t="s">
        <v>77</v>
      </c>
      <c r="D71" s="8" t="s">
        <v>218</v>
      </c>
      <c r="E71" s="8"/>
      <c r="F71" s="8"/>
      <c r="G71" s="8"/>
      <c r="H71" s="8"/>
      <c r="I71" s="8"/>
      <c r="J71" s="8"/>
      <c r="K71" s="8"/>
      <c r="L71" s="8"/>
      <c r="M71" s="8"/>
      <c r="N71" s="8" t="s">
        <v>28</v>
      </c>
      <c r="O71" s="9"/>
      <c r="P71" s="10"/>
      <c r="Q71" s="11"/>
      <c r="R71" s="12"/>
    </row>
    <row r="72" spans="1:18" ht="12" customHeight="1">
      <c r="A72" s="8"/>
      <c r="B72" s="19"/>
      <c r="C72" s="19"/>
      <c r="D72" s="8"/>
      <c r="E72" s="19"/>
      <c r="F72" s="19"/>
      <c r="G72" s="19"/>
      <c r="H72" s="19"/>
      <c r="I72" s="19"/>
      <c r="J72" s="8"/>
      <c r="K72" s="8"/>
      <c r="L72" s="8"/>
      <c r="M72" s="8"/>
      <c r="N72" s="8"/>
      <c r="O72" s="9"/>
      <c r="P72" s="10"/>
      <c r="Q72" s="11"/>
      <c r="R72" s="12"/>
    </row>
    <row r="73" spans="1:18" ht="12.75" customHeight="1">
      <c r="A73" s="7" t="s">
        <v>219</v>
      </c>
      <c r="B73" s="19"/>
      <c r="C73" s="20"/>
      <c r="D73" s="7"/>
      <c r="E73" s="20"/>
      <c r="F73" s="20"/>
      <c r="G73" s="20"/>
      <c r="H73" s="20"/>
      <c r="I73" s="20"/>
      <c r="J73" s="8"/>
      <c r="K73" s="8"/>
      <c r="L73" s="8"/>
      <c r="M73" s="8"/>
      <c r="N73" s="8"/>
      <c r="O73" s="9"/>
      <c r="P73" s="10"/>
      <c r="Q73" s="11"/>
      <c r="R73" s="12"/>
    </row>
    <row r="74" spans="1:18" ht="36" customHeight="1">
      <c r="A74" s="8" t="s">
        <v>220</v>
      </c>
      <c r="B74" s="8" t="s">
        <v>21</v>
      </c>
      <c r="C74" s="8" t="s">
        <v>51</v>
      </c>
      <c r="D74" s="8" t="s">
        <v>221</v>
      </c>
      <c r="E74" s="8"/>
      <c r="F74" s="8"/>
      <c r="G74" s="8"/>
      <c r="H74" s="8"/>
      <c r="I74" s="8"/>
      <c r="J74" s="8" t="s">
        <v>28</v>
      </c>
      <c r="K74" s="8"/>
      <c r="L74" s="8"/>
      <c r="M74" s="8"/>
      <c r="N74" s="8"/>
      <c r="O74" s="9"/>
      <c r="P74" s="10" t="s">
        <v>222</v>
      </c>
      <c r="Q74" s="11"/>
      <c r="R74" s="12"/>
    </row>
    <row r="75" spans="1:18" ht="9.75" customHeight="1">
      <c r="A75" s="8"/>
      <c r="B75" s="8"/>
      <c r="C75" s="8"/>
      <c r="D75" s="8"/>
      <c r="E75" s="8"/>
      <c r="F75" s="8"/>
      <c r="G75" s="8"/>
      <c r="H75" s="8"/>
      <c r="I75" s="8"/>
      <c r="J75" s="8"/>
      <c r="K75" s="8"/>
      <c r="L75" s="8"/>
      <c r="M75" s="8"/>
      <c r="N75" s="8"/>
      <c r="O75" s="9"/>
      <c r="P75" s="10"/>
      <c r="Q75" s="11"/>
      <c r="R75" s="12"/>
    </row>
    <row r="76" spans="1:18" ht="25.5" customHeight="1">
      <c r="A76" s="7" t="s">
        <v>223</v>
      </c>
      <c r="B76" s="8"/>
      <c r="C76" s="8"/>
      <c r="D76" s="8"/>
      <c r="E76" s="8"/>
      <c r="F76" s="8"/>
      <c r="G76" s="8"/>
      <c r="H76" s="8"/>
      <c r="I76" s="8"/>
      <c r="J76" s="8"/>
      <c r="K76" s="8"/>
      <c r="L76" s="8"/>
      <c r="M76" s="8"/>
      <c r="N76" s="8"/>
      <c r="O76" s="9"/>
      <c r="P76"/>
      <c r="Q76" s="11"/>
      <c r="R76" s="12"/>
    </row>
    <row r="77" spans="1:18" ht="32.25" customHeight="1">
      <c r="A77" s="8" t="s">
        <v>224</v>
      </c>
      <c r="B77" s="8" t="s">
        <v>21</v>
      </c>
      <c r="C77" s="8" t="s">
        <v>22</v>
      </c>
      <c r="D77" s="8" t="s">
        <v>225</v>
      </c>
      <c r="E77" s="8" t="s">
        <v>24</v>
      </c>
      <c r="F77" s="8" t="s">
        <v>226</v>
      </c>
      <c r="G77" s="8"/>
      <c r="H77" s="8" t="s">
        <v>227</v>
      </c>
      <c r="I77" s="13" t="s">
        <v>27</v>
      </c>
      <c r="J77" s="8"/>
      <c r="K77" s="8" t="s">
        <v>28</v>
      </c>
      <c r="L77" s="8"/>
      <c r="M77" s="8" t="s">
        <v>28</v>
      </c>
      <c r="N77" s="8"/>
      <c r="O77" s="9"/>
      <c r="P77" s="10"/>
      <c r="Q77" s="11"/>
      <c r="R77" s="12"/>
    </row>
    <row r="78" spans="1:18" ht="34.5" customHeight="1">
      <c r="A78" s="8" t="s">
        <v>228</v>
      </c>
      <c r="B78" s="8" t="s">
        <v>21</v>
      </c>
      <c r="C78" s="8" t="s">
        <v>22</v>
      </c>
      <c r="D78" s="8" t="s">
        <v>229</v>
      </c>
      <c r="E78" s="8"/>
      <c r="F78" s="8"/>
      <c r="G78" s="8"/>
      <c r="H78" s="8"/>
      <c r="I78" s="8"/>
      <c r="J78" s="8"/>
      <c r="K78" s="8" t="s">
        <v>28</v>
      </c>
      <c r="L78" s="8" t="s">
        <v>28</v>
      </c>
      <c r="M78" s="8" t="s">
        <v>28</v>
      </c>
      <c r="N78" s="8"/>
      <c r="O78" s="9"/>
      <c r="P78" s="10" t="s">
        <v>230</v>
      </c>
      <c r="Q78" s="11"/>
      <c r="R78" s="12"/>
    </row>
    <row r="79" spans="1:18" ht="21.75" customHeight="1">
      <c r="A79" s="8" t="s">
        <v>231</v>
      </c>
      <c r="B79" s="8" t="s">
        <v>21</v>
      </c>
      <c r="C79" s="8" t="s">
        <v>22</v>
      </c>
      <c r="D79" s="8" t="s">
        <v>232</v>
      </c>
      <c r="E79" s="8"/>
      <c r="F79" s="8"/>
      <c r="G79" s="8"/>
      <c r="H79" s="8"/>
      <c r="I79" s="8"/>
      <c r="J79" s="8" t="s">
        <v>28</v>
      </c>
      <c r="K79" s="8" t="s">
        <v>28</v>
      </c>
      <c r="L79" s="8" t="s">
        <v>28</v>
      </c>
      <c r="M79" s="8" t="s">
        <v>28</v>
      </c>
      <c r="N79" s="8"/>
      <c r="O79" s="9"/>
      <c r="P79" s="10" t="s">
        <v>233</v>
      </c>
      <c r="Q79" s="11"/>
      <c r="R79" s="12"/>
    </row>
    <row r="80" spans="1:18" ht="33" customHeight="1">
      <c r="A80" s="8" t="s">
        <v>234</v>
      </c>
      <c r="B80" s="8" t="s">
        <v>21</v>
      </c>
      <c r="C80" s="8" t="s">
        <v>235</v>
      </c>
      <c r="D80" s="8" t="s">
        <v>236</v>
      </c>
      <c r="E80" s="8"/>
      <c r="F80" s="8"/>
      <c r="G80" s="8"/>
      <c r="H80" s="8"/>
      <c r="I80" s="8"/>
      <c r="J80" s="8"/>
      <c r="K80" s="8" t="s">
        <v>28</v>
      </c>
      <c r="L80" s="8" t="s">
        <v>28</v>
      </c>
      <c r="M80" s="8" t="s">
        <v>28</v>
      </c>
      <c r="N80" s="8"/>
      <c r="O80" s="9"/>
      <c r="P80" s="14" t="s">
        <v>237</v>
      </c>
      <c r="Q80" s="11"/>
      <c r="R80" s="12"/>
    </row>
    <row r="81" spans="1:18" ht="13.5" customHeight="1">
      <c r="A81" s="26" t="s">
        <v>238</v>
      </c>
      <c r="B81" s="8" t="s">
        <v>21</v>
      </c>
      <c r="C81" s="26" t="s">
        <v>51</v>
      </c>
      <c r="D81" s="26" t="s">
        <v>239</v>
      </c>
      <c r="E81" s="26"/>
      <c r="F81" s="26"/>
      <c r="G81" s="26"/>
      <c r="H81" s="26"/>
      <c r="I81" s="26"/>
      <c r="J81" s="26" t="s">
        <v>28</v>
      </c>
      <c r="K81" s="26"/>
      <c r="L81" s="26" t="s">
        <v>28</v>
      </c>
      <c r="M81" s="26" t="s">
        <v>28</v>
      </c>
      <c r="N81" s="26"/>
      <c r="O81" s="21"/>
      <c r="P81" s="10" t="s">
        <v>240</v>
      </c>
      <c r="Q81" s="11"/>
      <c r="R81" s="12"/>
    </row>
    <row r="82" spans="1:18" ht="39.75" customHeight="1">
      <c r="A82" s="8" t="s">
        <v>241</v>
      </c>
      <c r="B82" s="8" t="s">
        <v>21</v>
      </c>
      <c r="C82" s="8" t="s">
        <v>77</v>
      </c>
      <c r="D82" s="8" t="s">
        <v>242</v>
      </c>
      <c r="E82" s="8"/>
      <c r="F82" s="8"/>
      <c r="G82" s="8"/>
      <c r="H82" s="8"/>
      <c r="I82" s="8"/>
      <c r="J82" s="8"/>
      <c r="K82" s="8" t="s">
        <v>28</v>
      </c>
      <c r="L82" s="26"/>
      <c r="M82" s="26"/>
      <c r="N82" s="26"/>
      <c r="O82" s="21"/>
      <c r="P82" s="10"/>
      <c r="Q82" s="11"/>
      <c r="R82" s="12"/>
    </row>
    <row r="83" spans="1:18" ht="31.5" customHeight="1">
      <c r="A83" s="8" t="s">
        <v>243</v>
      </c>
      <c r="B83" s="8" t="s">
        <v>21</v>
      </c>
      <c r="C83" s="8" t="s">
        <v>77</v>
      </c>
      <c r="D83" s="8" t="s">
        <v>244</v>
      </c>
      <c r="E83" s="8"/>
      <c r="F83" s="8"/>
      <c r="G83" s="8"/>
      <c r="H83" s="8"/>
      <c r="I83" s="8"/>
      <c r="J83" s="8"/>
      <c r="K83" s="8" t="s">
        <v>28</v>
      </c>
      <c r="L83" s="8"/>
      <c r="M83" s="8"/>
      <c r="N83" s="8"/>
      <c r="O83" s="9"/>
      <c r="P83" s="10" t="s">
        <v>245</v>
      </c>
      <c r="Q83" s="11"/>
      <c r="R83" s="12"/>
    </row>
    <row r="84" spans="1:18" ht="24" customHeight="1">
      <c r="A84" s="26" t="s">
        <v>246</v>
      </c>
      <c r="B84" s="8" t="s">
        <v>21</v>
      </c>
      <c r="C84" s="26" t="s">
        <v>51</v>
      </c>
      <c r="D84" s="26" t="s">
        <v>247</v>
      </c>
      <c r="E84" s="26"/>
      <c r="F84" s="26"/>
      <c r="G84" s="26"/>
      <c r="H84" s="26"/>
      <c r="I84" s="26"/>
      <c r="J84" s="26" t="s">
        <v>28</v>
      </c>
      <c r="K84" s="26"/>
      <c r="L84" s="26" t="s">
        <v>28</v>
      </c>
      <c r="M84" s="26" t="s">
        <v>28</v>
      </c>
      <c r="N84" s="8"/>
      <c r="O84" s="9"/>
      <c r="P84" s="10" t="s">
        <v>248</v>
      </c>
      <c r="Q84" s="11"/>
      <c r="R84" s="12"/>
    </row>
    <row r="85" spans="1:18" ht="24.75" customHeight="1">
      <c r="A85" s="26" t="s">
        <v>249</v>
      </c>
      <c r="B85" s="8" t="s">
        <v>21</v>
      </c>
      <c r="C85" s="26" t="s">
        <v>51</v>
      </c>
      <c r="D85" s="26" t="s">
        <v>250</v>
      </c>
      <c r="E85" s="26"/>
      <c r="F85" s="26"/>
      <c r="G85" s="26"/>
      <c r="H85" s="26"/>
      <c r="I85" s="26"/>
      <c r="J85" s="26"/>
      <c r="K85" s="26"/>
      <c r="L85" s="26"/>
      <c r="M85" s="26"/>
      <c r="N85" s="8" t="s">
        <v>28</v>
      </c>
      <c r="O85" s="9"/>
      <c r="P85" s="10" t="s">
        <v>251</v>
      </c>
      <c r="Q85" s="11"/>
      <c r="R85" s="12"/>
    </row>
    <row r="86" spans="1:18" ht="31.5" customHeight="1">
      <c r="A86" s="8" t="s">
        <v>252</v>
      </c>
      <c r="B86" s="8" t="s">
        <v>21</v>
      </c>
      <c r="C86" s="8" t="s">
        <v>22</v>
      </c>
      <c r="D86" s="8" t="s">
        <v>253</v>
      </c>
      <c r="E86" s="8"/>
      <c r="F86" s="8"/>
      <c r="G86" s="8"/>
      <c r="H86" s="8"/>
      <c r="I86" s="8"/>
      <c r="J86" s="8" t="s">
        <v>28</v>
      </c>
      <c r="K86" s="8"/>
      <c r="L86" s="8"/>
      <c r="M86" s="8"/>
      <c r="N86" s="8"/>
      <c r="O86" s="9"/>
      <c r="P86" s="10"/>
      <c r="Q86" s="11"/>
      <c r="R86" s="12"/>
    </row>
    <row r="87" spans="1:18" ht="22.5" customHeight="1">
      <c r="A87" s="8" t="s">
        <v>254</v>
      </c>
      <c r="B87" s="8" t="s">
        <v>21</v>
      </c>
      <c r="C87" s="8" t="s">
        <v>22</v>
      </c>
      <c r="D87" s="8" t="s">
        <v>255</v>
      </c>
      <c r="E87" s="8"/>
      <c r="F87" s="8"/>
      <c r="G87" s="8"/>
      <c r="H87" s="8"/>
      <c r="I87" s="8"/>
      <c r="J87" s="8" t="s">
        <v>28</v>
      </c>
      <c r="K87" s="8"/>
      <c r="L87" s="8"/>
      <c r="M87" s="8"/>
      <c r="N87" s="8"/>
      <c r="O87" s="9"/>
      <c r="P87" s="10" t="s">
        <v>256</v>
      </c>
      <c r="Q87" s="11"/>
      <c r="R87" s="12"/>
    </row>
    <row r="88" spans="1:18" ht="42" customHeight="1">
      <c r="A88" s="8" t="s">
        <v>257</v>
      </c>
      <c r="B88" s="8" t="s">
        <v>21</v>
      </c>
      <c r="C88" s="8" t="s">
        <v>258</v>
      </c>
      <c r="D88" s="8" t="s">
        <v>259</v>
      </c>
      <c r="E88" s="8"/>
      <c r="F88" s="8"/>
      <c r="G88" s="8"/>
      <c r="H88" s="8"/>
      <c r="I88" s="8"/>
      <c r="J88" s="8"/>
      <c r="K88" s="8"/>
      <c r="L88" s="8"/>
      <c r="M88" s="8"/>
      <c r="N88" s="8"/>
      <c r="O88" s="9"/>
      <c r="P88" s="10"/>
      <c r="Q88" s="11"/>
      <c r="R88" s="12"/>
    </row>
    <row r="89" spans="1:18" ht="44.25" customHeight="1">
      <c r="A89" s="8" t="s">
        <v>260</v>
      </c>
      <c r="B89" s="8" t="s">
        <v>21</v>
      </c>
      <c r="C89" s="8" t="s">
        <v>51</v>
      </c>
      <c r="D89" s="8" t="s">
        <v>261</v>
      </c>
      <c r="E89" s="8"/>
      <c r="F89" s="8"/>
      <c r="G89" s="8"/>
      <c r="H89" s="8"/>
      <c r="I89" s="8"/>
      <c r="J89" s="8"/>
      <c r="K89" s="8" t="s">
        <v>28</v>
      </c>
      <c r="L89" s="8"/>
      <c r="M89" s="8"/>
      <c r="N89" s="8"/>
      <c r="P89" s="24" t="s">
        <v>262</v>
      </c>
      <c r="Q89" s="11"/>
      <c r="R89" s="12"/>
    </row>
    <row r="90" spans="1:18" ht="26.25" customHeight="1">
      <c r="A90" s="8" t="s">
        <v>263</v>
      </c>
      <c r="B90" s="8" t="s">
        <v>21</v>
      </c>
      <c r="C90" s="8" t="s">
        <v>264</v>
      </c>
      <c r="D90" s="8" t="s">
        <v>265</v>
      </c>
      <c r="E90" s="8"/>
      <c r="F90" s="8"/>
      <c r="G90" s="8"/>
      <c r="H90" s="8"/>
      <c r="I90" s="8"/>
      <c r="J90" s="8"/>
      <c r="K90" s="8" t="s">
        <v>28</v>
      </c>
      <c r="L90" s="8"/>
      <c r="M90" s="8" t="s">
        <v>28</v>
      </c>
      <c r="N90" s="8"/>
      <c r="P90" s="24"/>
      <c r="Q90" s="11"/>
      <c r="R90" s="12"/>
    </row>
    <row r="91" spans="1:18" ht="8.25" customHeight="1">
      <c r="A91" s="8"/>
      <c r="B91" s="8"/>
      <c r="C91" s="8"/>
      <c r="D91" s="8"/>
      <c r="E91" s="8"/>
      <c r="F91" s="8"/>
      <c r="G91" s="8"/>
      <c r="H91" s="8"/>
      <c r="I91" s="8"/>
      <c r="J91" s="8"/>
      <c r="K91" s="8"/>
      <c r="L91" s="8"/>
      <c r="M91" s="8"/>
      <c r="N91" s="8"/>
      <c r="O91" s="9"/>
      <c r="P91" s="10"/>
      <c r="Q91" s="11"/>
      <c r="R91" s="12"/>
    </row>
    <row r="92" spans="1:18" ht="15.75" customHeight="1">
      <c r="A92" s="7" t="s">
        <v>266</v>
      </c>
      <c r="B92" s="8"/>
      <c r="C92" s="7"/>
      <c r="D92" s="7"/>
      <c r="E92" s="7"/>
      <c r="F92" s="7"/>
      <c r="G92" s="7"/>
      <c r="H92" s="7"/>
      <c r="I92" s="7"/>
      <c r="J92" s="8"/>
      <c r="K92" s="8"/>
      <c r="L92" s="8"/>
      <c r="M92" s="8"/>
      <c r="N92" s="8"/>
      <c r="O92" s="9"/>
      <c r="P92" s="10"/>
      <c r="Q92" s="11"/>
      <c r="R92" s="12"/>
    </row>
    <row r="93" spans="1:18" ht="42" customHeight="1">
      <c r="A93" s="8" t="s">
        <v>267</v>
      </c>
      <c r="B93" s="8" t="s">
        <v>21</v>
      </c>
      <c r="C93" s="8" t="s">
        <v>22</v>
      </c>
      <c r="D93" s="8" t="s">
        <v>268</v>
      </c>
      <c r="E93" s="8"/>
      <c r="F93" s="8"/>
      <c r="G93" s="8"/>
      <c r="H93" s="8"/>
      <c r="I93" s="8"/>
      <c r="J93" s="8"/>
      <c r="K93" s="8" t="s">
        <v>28</v>
      </c>
      <c r="L93" s="8" t="s">
        <v>28</v>
      </c>
      <c r="M93" s="8" t="s">
        <v>28</v>
      </c>
      <c r="N93" s="8" t="s">
        <v>28</v>
      </c>
      <c r="O93" s="9"/>
      <c r="P93" s="10" t="s">
        <v>269</v>
      </c>
      <c r="Q93" s="11"/>
      <c r="R93" s="12"/>
    </row>
    <row r="94" spans="1:18" ht="27" customHeight="1">
      <c r="A94" s="8" t="s">
        <v>270</v>
      </c>
      <c r="B94" s="8" t="s">
        <v>46</v>
      </c>
      <c r="C94" s="8" t="s">
        <v>77</v>
      </c>
      <c r="D94" s="8" t="s">
        <v>271</v>
      </c>
      <c r="E94" s="8"/>
      <c r="F94" s="8"/>
      <c r="G94" s="8"/>
      <c r="H94" s="8"/>
      <c r="I94" s="8"/>
      <c r="J94" s="8"/>
      <c r="K94" s="8"/>
      <c r="L94" s="8"/>
      <c r="M94" s="8" t="s">
        <v>28</v>
      </c>
      <c r="N94" s="8"/>
      <c r="O94" s="9"/>
      <c r="P94" s="10"/>
      <c r="Q94" s="11"/>
      <c r="R94" s="12"/>
    </row>
    <row r="95" spans="1:18" ht="42.75" customHeight="1">
      <c r="A95" s="8" t="s">
        <v>272</v>
      </c>
      <c r="B95" s="8" t="s">
        <v>46</v>
      </c>
      <c r="C95" s="8" t="s">
        <v>77</v>
      </c>
      <c r="D95" s="8" t="s">
        <v>273</v>
      </c>
      <c r="E95" s="8"/>
      <c r="F95" s="8"/>
      <c r="G95" s="8"/>
      <c r="H95" s="8"/>
      <c r="I95" s="8"/>
      <c r="J95" s="8"/>
      <c r="K95" s="8"/>
      <c r="L95" s="8"/>
      <c r="M95" s="8"/>
      <c r="N95" s="8" t="s">
        <v>28</v>
      </c>
      <c r="O95" s="9"/>
      <c r="P95" s="24" t="s">
        <v>274</v>
      </c>
      <c r="Q95" s="11"/>
      <c r="R95" s="12"/>
    </row>
    <row r="96" spans="1:18" ht="33" customHeight="1">
      <c r="A96" s="8" t="s">
        <v>275</v>
      </c>
      <c r="B96" s="8" t="s">
        <v>21</v>
      </c>
      <c r="C96" s="8" t="s">
        <v>276</v>
      </c>
      <c r="D96" s="8" t="s">
        <v>277</v>
      </c>
      <c r="E96" s="8"/>
      <c r="F96" s="8"/>
      <c r="G96" s="8"/>
      <c r="H96" s="8"/>
      <c r="I96" s="8"/>
      <c r="J96" s="8"/>
      <c r="K96" s="8"/>
      <c r="L96" s="8" t="s">
        <v>28</v>
      </c>
      <c r="M96" s="8"/>
      <c r="N96" s="8"/>
      <c r="O96" s="9"/>
      <c r="P96" s="10" t="s">
        <v>278</v>
      </c>
      <c r="Q96" s="11"/>
      <c r="R96" s="12"/>
    </row>
    <row r="97" spans="1:18" ht="39" customHeight="1">
      <c r="A97" s="8" t="s">
        <v>279</v>
      </c>
      <c r="B97" s="8" t="s">
        <v>21</v>
      </c>
      <c r="C97" s="8" t="s">
        <v>77</v>
      </c>
      <c r="D97" s="8" t="s">
        <v>280</v>
      </c>
      <c r="E97" s="8"/>
      <c r="F97" s="8"/>
      <c r="G97" s="8"/>
      <c r="H97" s="8"/>
      <c r="I97" s="8"/>
      <c r="J97" s="8"/>
      <c r="K97" s="8" t="s">
        <v>28</v>
      </c>
      <c r="L97" s="8"/>
      <c r="M97" s="8"/>
      <c r="N97" s="8"/>
      <c r="O97" s="9"/>
      <c r="P97" s="10" t="s">
        <v>281</v>
      </c>
      <c r="Q97" s="11"/>
      <c r="R97" s="12"/>
    </row>
    <row r="98" spans="1:18" ht="30.75" customHeight="1">
      <c r="A98" s="8" t="s">
        <v>282</v>
      </c>
      <c r="B98" s="8" t="s">
        <v>21</v>
      </c>
      <c r="C98" s="8" t="s">
        <v>51</v>
      </c>
      <c r="D98" s="8" t="s">
        <v>283</v>
      </c>
      <c r="E98" s="8"/>
      <c r="F98" s="8"/>
      <c r="G98" s="8"/>
      <c r="H98" s="8"/>
      <c r="I98" s="8"/>
      <c r="J98" s="8"/>
      <c r="K98" s="8" t="s">
        <v>28</v>
      </c>
      <c r="L98" s="8"/>
      <c r="M98" s="8"/>
      <c r="N98" s="8"/>
      <c r="O98" s="9"/>
      <c r="P98" s="10" t="s">
        <v>281</v>
      </c>
      <c r="Q98" s="11"/>
      <c r="R98" s="12"/>
    </row>
    <row r="99" spans="1:18" ht="11.25" customHeight="1">
      <c r="A99" s="8"/>
      <c r="B99" s="8"/>
      <c r="C99" s="8"/>
      <c r="D99" s="8"/>
      <c r="E99" s="8"/>
      <c r="F99" s="8"/>
      <c r="G99" s="8"/>
      <c r="H99" s="8"/>
      <c r="I99" s="8"/>
      <c r="J99" s="8"/>
      <c r="K99" s="8"/>
      <c r="L99" s="8"/>
      <c r="M99" s="8"/>
      <c r="N99" s="8"/>
      <c r="O99" s="9"/>
      <c r="P99" s="10"/>
      <c r="Q99" s="11"/>
      <c r="R99" s="12"/>
    </row>
    <row r="100" spans="1:18" ht="20.25" customHeight="1">
      <c r="A100" s="7" t="s">
        <v>284</v>
      </c>
      <c r="B100" s="8"/>
      <c r="C100" s="7"/>
      <c r="D100" s="7"/>
      <c r="E100" s="7"/>
      <c r="F100" s="7"/>
      <c r="G100" s="7"/>
      <c r="H100" s="7"/>
      <c r="I100" s="7"/>
      <c r="J100" s="8"/>
      <c r="K100" s="8"/>
      <c r="L100" s="8"/>
      <c r="M100" s="8"/>
      <c r="N100" s="8"/>
      <c r="O100" s="9"/>
      <c r="P100" s="10"/>
      <c r="Q100" s="11"/>
      <c r="R100" s="12"/>
    </row>
    <row r="101" spans="1:18" ht="21.75" customHeight="1">
      <c r="A101" s="8" t="s">
        <v>285</v>
      </c>
      <c r="B101" s="8" t="s">
        <v>21</v>
      </c>
      <c r="C101" s="8" t="s">
        <v>286</v>
      </c>
      <c r="D101" s="8"/>
      <c r="E101" s="8"/>
      <c r="F101" s="8"/>
      <c r="G101" s="8"/>
      <c r="H101" s="8"/>
      <c r="I101" s="8"/>
      <c r="J101" s="8" t="s">
        <v>28</v>
      </c>
      <c r="K101" s="8"/>
      <c r="L101" s="8"/>
      <c r="M101" s="8"/>
      <c r="N101" s="8"/>
      <c r="O101" s="9"/>
      <c r="P101" s="10" t="s">
        <v>287</v>
      </c>
      <c r="Q101" s="11"/>
      <c r="R101" s="12"/>
    </row>
    <row r="102" spans="1:18" ht="21.75" customHeight="1">
      <c r="A102" s="8" t="s">
        <v>288</v>
      </c>
      <c r="B102" s="8" t="s">
        <v>21</v>
      </c>
      <c r="C102" s="8" t="s">
        <v>286</v>
      </c>
      <c r="D102" s="8"/>
      <c r="E102" s="8"/>
      <c r="F102" s="8"/>
      <c r="G102" s="8"/>
      <c r="H102" s="8"/>
      <c r="I102" s="8"/>
      <c r="J102" s="8" t="s">
        <v>28</v>
      </c>
      <c r="K102" s="8"/>
      <c r="L102" s="8"/>
      <c r="M102" s="8"/>
      <c r="N102" s="8"/>
      <c r="O102" s="9"/>
      <c r="P102" s="10"/>
      <c r="Q102" s="11"/>
      <c r="R102" s="12"/>
    </row>
    <row r="103" spans="1:18" ht="24" customHeight="1">
      <c r="A103" s="8" t="s">
        <v>289</v>
      </c>
      <c r="B103" s="8" t="s">
        <v>21</v>
      </c>
      <c r="C103" s="8" t="s">
        <v>286</v>
      </c>
      <c r="D103" s="8"/>
      <c r="E103" s="8"/>
      <c r="F103" s="8"/>
      <c r="G103" s="8"/>
      <c r="H103" s="8"/>
      <c r="I103" s="8"/>
      <c r="J103" s="8" t="s">
        <v>28</v>
      </c>
      <c r="K103" s="8"/>
      <c r="L103" s="8"/>
      <c r="M103" s="8"/>
      <c r="N103" s="8"/>
      <c r="O103" s="9"/>
      <c r="P103" s="10"/>
      <c r="Q103" s="11"/>
      <c r="R103" s="12"/>
    </row>
    <row r="104" spans="1:18" ht="34.5" customHeight="1">
      <c r="A104" s="8" t="s">
        <v>290</v>
      </c>
      <c r="B104" s="8" t="s">
        <v>21</v>
      </c>
      <c r="C104" s="8" t="s">
        <v>286</v>
      </c>
      <c r="D104" s="8"/>
      <c r="E104" s="8"/>
      <c r="F104" s="8"/>
      <c r="G104" s="8"/>
      <c r="H104" s="8"/>
      <c r="I104" s="8"/>
      <c r="J104" s="8"/>
      <c r="K104" s="8"/>
      <c r="L104" s="8"/>
      <c r="M104" s="8"/>
      <c r="N104" s="8" t="s">
        <v>28</v>
      </c>
      <c r="O104" s="9"/>
      <c r="P104" s="10"/>
      <c r="Q104" s="11"/>
      <c r="R104" s="12"/>
    </row>
    <row r="105" spans="1:18" ht="22.5" customHeight="1">
      <c r="A105" s="8" t="s">
        <v>291</v>
      </c>
      <c r="B105" s="8" t="s">
        <v>21</v>
      </c>
      <c r="C105" s="8" t="s">
        <v>286</v>
      </c>
      <c r="D105" s="8"/>
      <c r="E105" s="8"/>
      <c r="F105" s="8"/>
      <c r="G105" s="8"/>
      <c r="H105" s="8"/>
      <c r="I105" s="8"/>
      <c r="J105" s="8" t="s">
        <v>28</v>
      </c>
      <c r="K105" s="8"/>
      <c r="L105" s="8"/>
      <c r="M105" s="8" t="s">
        <v>28</v>
      </c>
      <c r="N105" s="8"/>
      <c r="O105" s="9"/>
      <c r="P105" s="10"/>
      <c r="Q105" s="11"/>
      <c r="R105" s="12"/>
    </row>
  </sheetData>
  <sheetProtection selectLockedCells="1" selectUnlockedCells="1"/>
  <hyperlinks>
    <hyperlink ref="P3" r:id="rId1" display="References:   Red Bank's proposal &amp; 8/7/19 meeting. https://www.reference.com/home-garden/many-kilowatts-average-home-use-36cd55b68d804d65    https://blueskymodel.org/kilowatt-hour  South Orange reference: The SEA R-GEA Supplier is required to provide an "/>
    <hyperlink ref="T4" r:id="rId2" display="NJ had provided a nominal incentive of $500 for enactng a small wind ordinance.  However, this item is changed to reflect possibility of erecting a large wind turbine.  Cost, noise, access to grid, neighbor acceptance, etc. need to be addressed. How about"/>
    <hyperlink ref="P45" r:id="rId3" display="Example reference:  https://www.energystar.gov/products/most_efficient/furnaces  shows 97%  AFUE versus 80% for standard gas furnace. Also see variable speed motor item."/>
    <hyperlink ref="O46" r:id="rId4" display="https://www.drawdown.org/solutions/buildings-and-cities/led-lighting-household "/>
    <hyperlink ref="P52" r:id="rId5" display="http://rcgb.rutgers.edu/nj-climate-choice-home-njcch-pilot-project/ "/>
    <hyperlink ref="P58" r:id="rId6" display="http://www.njcleanenergy.com/commercial-industrial/programs/pay-performance "/>
    <hyperlink ref="P62" r:id="rId7" display="https://www.state.nj.us/dep/aqes/sbap/index.html "/>
    <hyperlink ref="P80" r:id="rId8" display="Woodbridge has LEED item for municipal buildings.  Leed: https://usgbcnj.org/leed/what-is-leed/"/>
    <hyperlink ref="P89" r:id="rId9" display="http://allthingsgreen.axelhouse.com/water.htm   Extract: It takes a considerable amount of energy to deliver and treat the water you use everyday. American public water supply and treatment facilities consume about 56 billion kilowatt-hours (kWh) per year"/>
    <hyperlink ref="P95" r:id="rId10" display="https://www.yaleclimateconnections.org/2019/09/professor-doug-tallamy-urges-homeowners-to-cut-lawn-area-in-half/ "/>
  </hyperlinks>
  <printOptions/>
  <pageMargins left="0.3902777777777778" right="0.3902777777777778" top="0.6555555555555556" bottom="0.6555555555555556" header="0.3902777777777778" footer="0.3902777777777778"/>
  <pageSetup firstPageNumber="1" useFirstPageNumber="1" horizontalDpi="300" verticalDpi="300" orientation="landscape"/>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G29"/>
  <sheetViews>
    <sheetView zoomScale="120" zoomScaleNormal="120" workbookViewId="0" topLeftCell="A1">
      <selection activeCell="A14" sqref="A14"/>
    </sheetView>
  </sheetViews>
  <sheetFormatPr defaultColWidth="12.57421875" defaultRowHeight="12.75"/>
  <cols>
    <col min="1" max="1" width="26.421875" style="27" customWidth="1"/>
    <col min="2" max="2" width="11.8515625" style="27" customWidth="1"/>
    <col min="3" max="3" width="8.57421875" style="27" customWidth="1"/>
    <col min="4" max="4" width="13.00390625" style="27" customWidth="1"/>
    <col min="5" max="6" width="8.00390625" style="27" customWidth="1"/>
    <col min="7" max="7" width="72.8515625" style="27" customWidth="1"/>
    <col min="8" max="246" width="11.57421875" style="28" customWidth="1"/>
    <col min="247" max="16384" width="11.57421875" style="29" customWidth="1"/>
  </cols>
  <sheetData>
    <row r="1" spans="1:7" ht="62.25" customHeight="1">
      <c r="A1" s="30" t="s">
        <v>0</v>
      </c>
      <c r="B1" s="31" t="s">
        <v>9</v>
      </c>
      <c r="C1" s="31" t="s">
        <v>10</v>
      </c>
      <c r="D1" s="31" t="s">
        <v>292</v>
      </c>
      <c r="E1" s="31" t="s">
        <v>12</v>
      </c>
      <c r="F1" s="31" t="s">
        <v>293</v>
      </c>
      <c r="G1" s="31" t="s">
        <v>294</v>
      </c>
    </row>
    <row r="2" spans="1:7" ht="18" customHeight="1">
      <c r="A2" s="30" t="s">
        <v>295</v>
      </c>
      <c r="B2" s="31"/>
      <c r="C2" s="31"/>
      <c r="D2" s="31"/>
      <c r="E2" s="31"/>
      <c r="F2" s="31"/>
      <c r="G2" s="31"/>
    </row>
    <row r="3" spans="1:7" ht="40.5" customHeight="1">
      <c r="A3" s="31" t="s">
        <v>296</v>
      </c>
      <c r="B3" s="31"/>
      <c r="C3" s="31"/>
      <c r="D3" s="31"/>
      <c r="E3" s="31"/>
      <c r="F3" s="31" t="s">
        <v>28</v>
      </c>
      <c r="G3" s="31" t="s">
        <v>297</v>
      </c>
    </row>
    <row r="4" spans="1:7" ht="40.5" customHeight="1">
      <c r="A4" s="31" t="s">
        <v>298</v>
      </c>
      <c r="B4" s="31"/>
      <c r="C4" s="31"/>
      <c r="D4" s="31"/>
      <c r="E4" s="31"/>
      <c r="F4" s="31" t="s">
        <v>28</v>
      </c>
      <c r="G4" s="31" t="s">
        <v>299</v>
      </c>
    </row>
    <row r="5" spans="1:7" ht="21" customHeight="1">
      <c r="A5" s="31" t="s">
        <v>300</v>
      </c>
      <c r="B5" s="31"/>
      <c r="C5" s="31"/>
      <c r="D5" s="31"/>
      <c r="E5" s="31"/>
      <c r="F5" s="31" t="s">
        <v>28</v>
      </c>
      <c r="G5" s="31" t="s">
        <v>301</v>
      </c>
    </row>
    <row r="6" spans="1:7" ht="21" customHeight="1">
      <c r="A6" s="31" t="s">
        <v>302</v>
      </c>
      <c r="B6" s="31"/>
      <c r="C6" s="31"/>
      <c r="D6" s="31"/>
      <c r="E6" s="31"/>
      <c r="F6" s="31" t="s">
        <v>28</v>
      </c>
      <c r="G6" s="31" t="s">
        <v>301</v>
      </c>
    </row>
    <row r="7" spans="1:7" ht="24.75" customHeight="1">
      <c r="A7" s="31" t="s">
        <v>303</v>
      </c>
      <c r="B7" s="31"/>
      <c r="C7" s="31"/>
      <c r="D7" s="31"/>
      <c r="E7" s="31"/>
      <c r="F7" s="31" t="s">
        <v>28</v>
      </c>
      <c r="G7" s="31" t="s">
        <v>304</v>
      </c>
    </row>
    <row r="8" spans="1:7" ht="35.25" customHeight="1">
      <c r="A8" s="31" t="s">
        <v>305</v>
      </c>
      <c r="B8" s="31"/>
      <c r="C8" s="31"/>
      <c r="D8" s="31"/>
      <c r="E8" s="31"/>
      <c r="F8" s="31" t="s">
        <v>28</v>
      </c>
      <c r="G8" s="31" t="s">
        <v>304</v>
      </c>
    </row>
    <row r="9" spans="1:7" ht="15.75" customHeight="1">
      <c r="A9" s="31" t="s">
        <v>306</v>
      </c>
      <c r="B9" s="31"/>
      <c r="C9" s="31" t="s">
        <v>28</v>
      </c>
      <c r="D9" s="31"/>
      <c r="E9" s="31"/>
      <c r="F9" s="31"/>
      <c r="G9" s="31" t="s">
        <v>307</v>
      </c>
    </row>
    <row r="10" spans="1:7" ht="39" customHeight="1">
      <c r="A10" s="31" t="s">
        <v>308</v>
      </c>
      <c r="B10" s="31"/>
      <c r="C10" s="31"/>
      <c r="D10" s="31"/>
      <c r="E10" s="31"/>
      <c r="F10" s="31" t="s">
        <v>28</v>
      </c>
      <c r="G10" s="31" t="s">
        <v>309</v>
      </c>
    </row>
    <row r="11" spans="1:7" ht="29.25" customHeight="1">
      <c r="A11" s="31" t="s">
        <v>310</v>
      </c>
      <c r="B11" s="31"/>
      <c r="C11" s="31"/>
      <c r="D11" s="31"/>
      <c r="E11" s="31"/>
      <c r="F11" s="31" t="s">
        <v>28</v>
      </c>
      <c r="G11" s="31" t="s">
        <v>304</v>
      </c>
    </row>
    <row r="12" spans="1:7" ht="54.75" customHeight="1">
      <c r="A12" s="31" t="s">
        <v>311</v>
      </c>
      <c r="B12" s="31"/>
      <c r="C12" s="31"/>
      <c r="D12" s="31"/>
      <c r="E12" s="31"/>
      <c r="F12" s="31" t="s">
        <v>28</v>
      </c>
      <c r="G12" s="31" t="s">
        <v>312</v>
      </c>
    </row>
    <row r="13" spans="1:7" ht="28.5" customHeight="1">
      <c r="A13" s="31" t="s">
        <v>313</v>
      </c>
      <c r="B13" s="31"/>
      <c r="C13" s="31"/>
      <c r="D13" s="31"/>
      <c r="E13" s="31"/>
      <c r="F13" s="31" t="s">
        <v>28</v>
      </c>
      <c r="G13" s="31" t="s">
        <v>314</v>
      </c>
    </row>
    <row r="14" spans="1:7" ht="33" customHeight="1">
      <c r="A14" s="31" t="s">
        <v>315</v>
      </c>
      <c r="B14" s="31"/>
      <c r="C14" s="31"/>
      <c r="D14" s="31"/>
      <c r="E14" s="31"/>
      <c r="F14" s="31" t="s">
        <v>28</v>
      </c>
      <c r="G14" s="31" t="s">
        <v>316</v>
      </c>
    </row>
    <row r="15" spans="1:7" ht="24" customHeight="1">
      <c r="A15" s="31" t="s">
        <v>317</v>
      </c>
      <c r="B15" s="31"/>
      <c r="C15" s="31"/>
      <c r="D15" s="31"/>
      <c r="E15" s="31"/>
      <c r="F15" s="31" t="s">
        <v>28</v>
      </c>
      <c r="G15" s="31" t="s">
        <v>318</v>
      </c>
    </row>
    <row r="16" spans="1:7" ht="30.75" customHeight="1">
      <c r="A16" s="31" t="s">
        <v>319</v>
      </c>
      <c r="B16" s="31"/>
      <c r="C16" s="31"/>
      <c r="D16" s="31"/>
      <c r="E16" s="31"/>
      <c r="F16" s="31" t="s">
        <v>28</v>
      </c>
      <c r="G16" s="31" t="s">
        <v>304</v>
      </c>
    </row>
    <row r="17" spans="1:7" ht="16.5" customHeight="1">
      <c r="A17" s="31" t="s">
        <v>320</v>
      </c>
      <c r="B17" s="31"/>
      <c r="C17" s="31"/>
      <c r="D17" s="31"/>
      <c r="E17" s="31"/>
      <c r="F17" s="31" t="s">
        <v>28</v>
      </c>
      <c r="G17" s="31" t="s">
        <v>304</v>
      </c>
    </row>
    <row r="18" spans="1:7" ht="16.5" customHeight="1">
      <c r="A18" s="31" t="s">
        <v>321</v>
      </c>
      <c r="B18" s="31"/>
      <c r="C18" s="31"/>
      <c r="D18" s="31"/>
      <c r="E18" s="31"/>
      <c r="F18" s="31" t="s">
        <v>28</v>
      </c>
      <c r="G18" s="31" t="s">
        <v>304</v>
      </c>
    </row>
    <row r="19" spans="1:7" ht="24.75" customHeight="1">
      <c r="A19" s="31" t="s">
        <v>322</v>
      </c>
      <c r="B19" s="31"/>
      <c r="C19" s="31"/>
      <c r="D19" s="31"/>
      <c r="E19" s="31"/>
      <c r="F19" s="31" t="s">
        <v>28</v>
      </c>
      <c r="G19" s="31" t="s">
        <v>304</v>
      </c>
    </row>
    <row r="20" spans="1:7" ht="24.75" customHeight="1">
      <c r="A20" s="31" t="s">
        <v>323</v>
      </c>
      <c r="B20" s="31"/>
      <c r="C20" s="31"/>
      <c r="D20" s="31"/>
      <c r="E20" s="31"/>
      <c r="F20" s="31" t="s">
        <v>28</v>
      </c>
      <c r="G20" s="31" t="s">
        <v>304</v>
      </c>
    </row>
    <row r="21" spans="1:7" ht="16.5" customHeight="1">
      <c r="A21" s="31" t="s">
        <v>324</v>
      </c>
      <c r="B21" s="31"/>
      <c r="C21" s="31"/>
      <c r="D21" s="31" t="s">
        <v>28</v>
      </c>
      <c r="E21" s="31"/>
      <c r="F21" s="31"/>
      <c r="G21" s="32" t="s">
        <v>325</v>
      </c>
    </row>
    <row r="22" spans="1:7" ht="33.75" customHeight="1">
      <c r="A22" s="31" t="s">
        <v>326</v>
      </c>
      <c r="B22" s="31"/>
      <c r="C22" s="31"/>
      <c r="D22" s="31"/>
      <c r="E22" s="31"/>
      <c r="F22" s="31" t="s">
        <v>28</v>
      </c>
      <c r="G22" s="31" t="s">
        <v>327</v>
      </c>
    </row>
    <row r="23" spans="1:7" ht="12.75">
      <c r="A23" s="31"/>
      <c r="B23" s="31"/>
      <c r="C23" s="31"/>
      <c r="D23" s="31"/>
      <c r="E23" s="31"/>
      <c r="F23" s="31"/>
      <c r="G23" s="31"/>
    </row>
    <row r="24" spans="1:7" ht="12.75">
      <c r="A24" s="30" t="s">
        <v>328</v>
      </c>
      <c r="B24" s="31"/>
      <c r="C24" s="31"/>
      <c r="D24" s="31"/>
      <c r="E24" s="31"/>
      <c r="F24" s="31"/>
      <c r="G24" s="31"/>
    </row>
    <row r="25" spans="1:7" ht="12.75">
      <c r="A25" s="31" t="s">
        <v>329</v>
      </c>
      <c r="B25" s="31" t="s">
        <v>28</v>
      </c>
      <c r="C25" s="31"/>
      <c r="D25" s="31"/>
      <c r="E25" s="31"/>
      <c r="F25" s="31"/>
      <c r="G25" s="31" t="s">
        <v>330</v>
      </c>
    </row>
    <row r="26" spans="1:7" ht="12.75">
      <c r="A26" s="31" t="s">
        <v>331</v>
      </c>
      <c r="B26" s="31" t="s">
        <v>28</v>
      </c>
      <c r="C26" s="31"/>
      <c r="D26" s="31"/>
      <c r="E26" s="31"/>
      <c r="F26" s="31"/>
      <c r="G26" s="31" t="s">
        <v>332</v>
      </c>
    </row>
    <row r="27" spans="1:7" ht="12.75">
      <c r="A27" s="27" t="s">
        <v>333</v>
      </c>
      <c r="B27" s="31" t="s">
        <v>28</v>
      </c>
      <c r="C27" s="31"/>
      <c r="D27" s="31"/>
      <c r="E27" s="31"/>
      <c r="F27" s="31"/>
      <c r="G27" s="31" t="s">
        <v>334</v>
      </c>
    </row>
    <row r="28" spans="1:7" ht="12.75">
      <c r="A28" s="31" t="s">
        <v>335</v>
      </c>
      <c r="B28" s="31" t="s">
        <v>28</v>
      </c>
      <c r="C28" s="31"/>
      <c r="D28" s="31"/>
      <c r="E28" s="31"/>
      <c r="F28" s="31"/>
      <c r="G28" s="31" t="s">
        <v>330</v>
      </c>
    </row>
    <row r="29" spans="1:7" ht="12.75">
      <c r="A29" s="31" t="s">
        <v>336</v>
      </c>
      <c r="B29" s="31" t="s">
        <v>28</v>
      </c>
      <c r="C29" s="31"/>
      <c r="D29" s="31"/>
      <c r="E29" s="31"/>
      <c r="F29" s="31"/>
      <c r="G29" s="31" t="s">
        <v>330</v>
      </c>
    </row>
  </sheetData>
  <sheetProtection selectLockedCells="1" selectUnlockedCells="1"/>
  <hyperlinks>
    <hyperlink ref="G21" r:id="rId1" display="The state continues to maintain support for car pooling.  See https://www.state.nj.us/transportation/commuter/rideshare/carpool.shtm"/>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IS28"/>
  <sheetViews>
    <sheetView zoomScale="120" zoomScaleNormal="120" workbookViewId="0" topLeftCell="A1">
      <selection activeCell="Q12" sqref="Q12"/>
    </sheetView>
  </sheetViews>
  <sheetFormatPr defaultColWidth="12.57421875" defaultRowHeight="12.75"/>
  <cols>
    <col min="1" max="1" width="20.00390625" style="33" customWidth="1"/>
    <col min="2" max="2" width="7.8515625" style="34" customWidth="1"/>
    <col min="3" max="4" width="8.00390625" style="33" customWidth="1"/>
    <col min="5" max="5" width="6.00390625" style="33" customWidth="1"/>
    <col min="6" max="6" width="6.421875" style="33" customWidth="1"/>
    <col min="7" max="7" width="6.8515625" style="33" customWidth="1"/>
    <col min="8" max="8" width="8.28125" style="35" customWidth="1"/>
    <col min="9" max="9" width="10.421875" style="33" customWidth="1"/>
    <col min="10" max="10" width="10.28125" style="33" customWidth="1"/>
    <col min="11" max="11" width="9.00390625" style="33" customWidth="1"/>
    <col min="12" max="12" width="5.57421875" style="33" customWidth="1"/>
    <col min="13" max="13" width="6.28125" style="33" customWidth="1"/>
    <col min="14" max="14" width="6.00390625" style="33" customWidth="1"/>
    <col min="15" max="15" width="6.421875" style="36" customWidth="1"/>
    <col min="16" max="16" width="6.57421875" style="36" customWidth="1"/>
    <col min="17" max="16384" width="11.57421875" style="0" customWidth="1"/>
  </cols>
  <sheetData>
    <row r="1" spans="1:16" ht="56.25" customHeight="1">
      <c r="A1" s="33" t="s">
        <v>337</v>
      </c>
      <c r="B1" s="33" t="s">
        <v>338</v>
      </c>
      <c r="C1" s="33" t="s">
        <v>339</v>
      </c>
      <c r="D1" s="33" t="s">
        <v>340</v>
      </c>
      <c r="E1" s="33" t="s">
        <v>341</v>
      </c>
      <c r="F1" s="37" t="s">
        <v>342</v>
      </c>
      <c r="G1" s="33" t="s">
        <v>343</v>
      </c>
      <c r="H1" s="33" t="s">
        <v>344</v>
      </c>
      <c r="I1" s="33">
        <v>2021</v>
      </c>
      <c r="J1" s="33">
        <v>2025</v>
      </c>
      <c r="K1" s="33">
        <v>2030</v>
      </c>
      <c r="L1" s="33">
        <v>2035</v>
      </c>
      <c r="M1" s="33">
        <v>2040</v>
      </c>
      <c r="N1" s="33">
        <v>2045</v>
      </c>
      <c r="O1" s="33">
        <v>2050</v>
      </c>
      <c r="P1"/>
    </row>
    <row r="2" spans="1:16" ht="51" customHeight="1">
      <c r="A2" s="38" t="s">
        <v>345</v>
      </c>
      <c r="B2" s="36">
        <v>81000</v>
      </c>
      <c r="C2" s="33">
        <v>2021</v>
      </c>
      <c r="D2" s="39">
        <v>1</v>
      </c>
      <c r="E2" s="33">
        <v>2021</v>
      </c>
      <c r="F2" s="39">
        <v>1</v>
      </c>
      <c r="G2" s="33">
        <v>2021</v>
      </c>
      <c r="H2" s="33" t="s">
        <v>346</v>
      </c>
      <c r="I2" s="33">
        <v>81000</v>
      </c>
      <c r="J2" s="33">
        <f>I2</f>
        <v>81000</v>
      </c>
      <c r="K2" s="33">
        <f>J2</f>
        <v>81000</v>
      </c>
      <c r="L2" s="33">
        <f>K2</f>
        <v>81000</v>
      </c>
      <c r="M2" s="33">
        <f>L2</f>
        <v>81000</v>
      </c>
      <c r="N2" s="33">
        <f>M2</f>
        <v>81000</v>
      </c>
      <c r="O2" s="33">
        <f>N2</f>
        <v>81000</v>
      </c>
      <c r="P2"/>
    </row>
    <row r="3" spans="1:16" ht="32.25" customHeight="1">
      <c r="A3" s="38" t="s">
        <v>347</v>
      </c>
      <c r="B3" s="36">
        <v>55000</v>
      </c>
      <c r="C3" s="33">
        <v>2025</v>
      </c>
      <c r="D3" s="39">
        <v>0.25</v>
      </c>
      <c r="E3" s="33">
        <v>2030</v>
      </c>
      <c r="F3" s="39">
        <v>1</v>
      </c>
      <c r="G3" s="33">
        <v>2050</v>
      </c>
      <c r="H3" s="33">
        <f>((B3/D3)-B3)/(G3-E3)</f>
        <v>8250</v>
      </c>
      <c r="J3" s="33">
        <f>B3-(H3*(K1-J1))</f>
        <v>13750</v>
      </c>
      <c r="K3" s="33">
        <f>B3</f>
        <v>55000</v>
      </c>
      <c r="L3" s="33">
        <f>K3+(L1-K1)*$H$3</f>
        <v>96250</v>
      </c>
      <c r="M3" s="33">
        <f>L3+(M1-L1)*$H$3</f>
        <v>137500</v>
      </c>
      <c r="N3" s="33">
        <f>M3+(N1-M1)*$H$3</f>
        <v>178750</v>
      </c>
      <c r="O3" s="33">
        <f>N3+(O1-N1)*$H$3</f>
        <v>220000</v>
      </c>
      <c r="P3"/>
    </row>
    <row r="4" spans="1:16" ht="31.5" customHeight="1">
      <c r="A4" s="38" t="s">
        <v>348</v>
      </c>
      <c r="B4" s="36">
        <v>8100</v>
      </c>
      <c r="C4" s="33">
        <v>2021</v>
      </c>
      <c r="D4" s="39">
        <v>0.1</v>
      </c>
      <c r="E4" s="33">
        <v>2025</v>
      </c>
      <c r="F4" s="39">
        <v>0.15</v>
      </c>
      <c r="G4" s="33">
        <v>2030</v>
      </c>
      <c r="H4" s="33">
        <f>(F4*(B4/D4)-B4)/(G4-E4)</f>
        <v>810</v>
      </c>
      <c r="I4" s="33">
        <f>B4-(H4*(J1-I1))</f>
        <v>4860</v>
      </c>
      <c r="J4" s="33">
        <f>B4</f>
        <v>8100</v>
      </c>
      <c r="K4" s="33">
        <f>J4+(K1-J1)*$H$4</f>
        <v>12150</v>
      </c>
      <c r="L4" s="33">
        <f>K4</f>
        <v>12150</v>
      </c>
      <c r="M4" s="33">
        <f>L4</f>
        <v>12150</v>
      </c>
      <c r="N4" s="33">
        <f>M4</f>
        <v>12150</v>
      </c>
      <c r="O4" s="33">
        <f>N4</f>
        <v>12150</v>
      </c>
      <c r="P4"/>
    </row>
    <row r="5" spans="1:16" ht="25.5" customHeight="1">
      <c r="A5" s="38" t="s">
        <v>349</v>
      </c>
      <c r="B5" s="36">
        <v>7700</v>
      </c>
      <c r="C5" s="33">
        <v>2021</v>
      </c>
      <c r="D5" s="39">
        <v>0.1</v>
      </c>
      <c r="E5" s="33">
        <v>2025</v>
      </c>
      <c r="F5" s="39"/>
      <c r="H5" s="33" t="s">
        <v>346</v>
      </c>
      <c r="I5" s="36" t="s">
        <v>350</v>
      </c>
      <c r="O5" s="33"/>
      <c r="P5"/>
    </row>
    <row r="6" spans="1:16" ht="34.5" customHeight="1">
      <c r="A6" s="38" t="s">
        <v>351</v>
      </c>
      <c r="B6" s="36">
        <v>5800</v>
      </c>
      <c r="C6" s="33">
        <v>2021</v>
      </c>
      <c r="D6" s="39">
        <v>0.1</v>
      </c>
      <c r="E6" s="33">
        <v>2025</v>
      </c>
      <c r="F6" s="39">
        <v>0.15</v>
      </c>
      <c r="G6" s="33">
        <v>2030</v>
      </c>
      <c r="H6" s="33">
        <f>(F6*(B6/D6)-B6)/(G6-E6)</f>
        <v>580</v>
      </c>
      <c r="I6" s="33">
        <f>B6-(H6*(J1-I1))</f>
        <v>3480</v>
      </c>
      <c r="J6" s="33">
        <f>B6</f>
        <v>5800</v>
      </c>
      <c r="K6" s="33">
        <f>J6+(K1-J1)*$H$6</f>
        <v>8700</v>
      </c>
      <c r="L6" s="33">
        <f>K6</f>
        <v>8700</v>
      </c>
      <c r="M6" s="33">
        <f>L6</f>
        <v>8700</v>
      </c>
      <c r="N6" s="33">
        <f>M6</f>
        <v>8700</v>
      </c>
      <c r="O6" s="33">
        <f>N6</f>
        <v>8700</v>
      </c>
      <c r="P6"/>
    </row>
    <row r="7" spans="1:16" ht="31.5" customHeight="1">
      <c r="A7" s="38" t="s">
        <v>352</v>
      </c>
      <c r="B7" s="36">
        <v>3850</v>
      </c>
      <c r="C7" s="33">
        <v>2021</v>
      </c>
      <c r="D7" s="39">
        <v>0.25</v>
      </c>
      <c r="E7" s="33">
        <v>2030</v>
      </c>
      <c r="F7" s="39">
        <v>1</v>
      </c>
      <c r="G7" s="33">
        <v>2050</v>
      </c>
      <c r="H7" s="33">
        <f>((B7/D7)-B7)/(G7-E7)</f>
        <v>577.5</v>
      </c>
      <c r="J7" s="33">
        <f>B7-(H7*(K1-J1))</f>
        <v>962.5</v>
      </c>
      <c r="K7" s="33">
        <f>B7</f>
        <v>3850</v>
      </c>
      <c r="L7" s="33">
        <f>K7+(L1-K1)*$H$7</f>
        <v>6737.5</v>
      </c>
      <c r="M7" s="33">
        <f>L7+(M1-L1)*$H$7</f>
        <v>9625</v>
      </c>
      <c r="N7" s="33">
        <f>M7+(N1-M1)*$H$7</f>
        <v>12512.5</v>
      </c>
      <c r="O7" s="33">
        <f>N7+(O1-N1)*$H$7</f>
        <v>15400</v>
      </c>
      <c r="P7"/>
    </row>
    <row r="8" spans="1:253" s="38" customFormat="1" ht="25.5" customHeight="1">
      <c r="A8" s="38" t="s">
        <v>353</v>
      </c>
      <c r="B8" s="36">
        <v>3000</v>
      </c>
      <c r="C8" s="33">
        <v>2021</v>
      </c>
      <c r="D8" s="39"/>
      <c r="E8" s="33">
        <v>2025</v>
      </c>
      <c r="F8" s="39"/>
      <c r="G8" s="33"/>
      <c r="H8" s="33" t="s">
        <v>346</v>
      </c>
      <c r="I8" s="36" t="s">
        <v>350</v>
      </c>
      <c r="J8" s="33"/>
      <c r="L8" s="33"/>
      <c r="N8" s="33"/>
      <c r="Q8" s="40"/>
      <c r="S8" s="40"/>
      <c r="U8" s="40"/>
      <c r="W8" s="40"/>
      <c r="Y8" s="40"/>
      <c r="AA8" s="40"/>
      <c r="AC8" s="40"/>
      <c r="AE8" s="40"/>
      <c r="AG8" s="40"/>
      <c r="AI8" s="40"/>
      <c r="AK8" s="40"/>
      <c r="AM8" s="40"/>
      <c r="AO8" s="40"/>
      <c r="AQ8" s="40"/>
      <c r="AS8" s="40"/>
      <c r="AU8" s="40"/>
      <c r="AW8" s="40"/>
      <c r="AY8" s="40"/>
      <c r="BA8" s="40"/>
      <c r="BC8" s="40"/>
      <c r="BE8" s="40"/>
      <c r="BG8" s="40"/>
      <c r="BI8" s="40"/>
      <c r="BK8" s="40"/>
      <c r="BM8" s="40"/>
      <c r="BO8" s="40"/>
      <c r="BQ8" s="40"/>
      <c r="BS8" s="40"/>
      <c r="BU8" s="40"/>
      <c r="BW8" s="40"/>
      <c r="BY8" s="40"/>
      <c r="CA8" s="40"/>
      <c r="CC8" s="40"/>
      <c r="CE8" s="40"/>
      <c r="CG8" s="40"/>
      <c r="CI8" s="40"/>
      <c r="CK8" s="40"/>
      <c r="CM8" s="40"/>
      <c r="CO8" s="40"/>
      <c r="CQ8" s="40"/>
      <c r="CS8" s="40"/>
      <c r="CU8" s="40"/>
      <c r="CW8" s="40"/>
      <c r="CY8" s="40"/>
      <c r="DA8" s="40"/>
      <c r="DC8" s="40"/>
      <c r="DE8" s="40"/>
      <c r="DG8" s="40"/>
      <c r="DI8" s="40"/>
      <c r="DK8" s="40"/>
      <c r="DM8" s="40"/>
      <c r="DO8" s="40"/>
      <c r="DQ8" s="40"/>
      <c r="DS8" s="40"/>
      <c r="DU8" s="40"/>
      <c r="DW8" s="40"/>
      <c r="DY8" s="40"/>
      <c r="EA8" s="40"/>
      <c r="EC8" s="40"/>
      <c r="EE8" s="40"/>
      <c r="EG8" s="40"/>
      <c r="EI8" s="40"/>
      <c r="EK8" s="40"/>
      <c r="EM8" s="40"/>
      <c r="EO8" s="40"/>
      <c r="EQ8" s="40"/>
      <c r="ES8" s="40"/>
      <c r="EU8" s="40"/>
      <c r="EW8" s="40"/>
      <c r="EY8" s="40"/>
      <c r="FA8" s="40"/>
      <c r="FC8" s="40"/>
      <c r="FE8" s="40"/>
      <c r="FG8" s="40"/>
      <c r="FI8" s="40"/>
      <c r="FK8" s="40"/>
      <c r="FM8" s="40"/>
      <c r="FO8" s="40"/>
      <c r="FQ8" s="40"/>
      <c r="FS8" s="40"/>
      <c r="FU8" s="40"/>
      <c r="FW8" s="40"/>
      <c r="FY8" s="40"/>
      <c r="GA8" s="40"/>
      <c r="GC8" s="40"/>
      <c r="GE8" s="40"/>
      <c r="GG8" s="40"/>
      <c r="GI8" s="40"/>
      <c r="GK8" s="40"/>
      <c r="GM8" s="40"/>
      <c r="GO8" s="40"/>
      <c r="GQ8" s="40"/>
      <c r="GS8" s="40"/>
      <c r="GU8" s="40"/>
      <c r="GW8" s="40"/>
      <c r="GY8" s="40"/>
      <c r="HA8" s="40"/>
      <c r="HC8" s="40"/>
      <c r="HE8" s="40"/>
      <c r="HG8" s="40"/>
      <c r="HI8" s="40"/>
      <c r="HK8" s="40"/>
      <c r="HM8" s="40"/>
      <c r="HO8" s="40"/>
      <c r="HQ8" s="40"/>
      <c r="HS8" s="40"/>
      <c r="HU8" s="40"/>
      <c r="HW8" s="40"/>
      <c r="HY8" s="40"/>
      <c r="IA8" s="40"/>
      <c r="IC8" s="40"/>
      <c r="IE8" s="40"/>
      <c r="IG8" s="40"/>
      <c r="II8" s="40"/>
      <c r="IK8" s="40"/>
      <c r="IM8" s="40"/>
      <c r="IO8" s="40"/>
      <c r="IQ8" s="40"/>
      <c r="IS8" s="40"/>
    </row>
    <row r="9" spans="1:16" ht="33.75" customHeight="1">
      <c r="A9" s="38" t="s">
        <v>354</v>
      </c>
      <c r="B9" s="36">
        <v>2870</v>
      </c>
      <c r="C9" s="33">
        <v>2021</v>
      </c>
      <c r="D9" s="39">
        <v>1</v>
      </c>
      <c r="E9" s="33">
        <v>2025</v>
      </c>
      <c r="F9" s="39">
        <v>1</v>
      </c>
      <c r="G9" s="33">
        <v>2025</v>
      </c>
      <c r="H9" s="33" t="s">
        <v>346</v>
      </c>
      <c r="J9" s="33">
        <f>B9</f>
        <v>2870</v>
      </c>
      <c r="K9" s="33">
        <f>J9</f>
        <v>2870</v>
      </c>
      <c r="L9" s="33">
        <f>K9</f>
        <v>2870</v>
      </c>
      <c r="M9" s="33">
        <f>L9</f>
        <v>2870</v>
      </c>
      <c r="N9" s="33">
        <f>M9</f>
        <v>2870</v>
      </c>
      <c r="O9" s="33">
        <f>N9</f>
        <v>2870</v>
      </c>
      <c r="P9"/>
    </row>
    <row r="10" spans="1:16" ht="34.5" customHeight="1">
      <c r="A10" s="41" t="s">
        <v>355</v>
      </c>
      <c r="B10" s="36">
        <v>2400</v>
      </c>
      <c r="C10" s="33">
        <v>2021</v>
      </c>
      <c r="D10" s="39">
        <v>0.5</v>
      </c>
      <c r="E10" s="33">
        <v>2022</v>
      </c>
      <c r="F10" s="33" t="s">
        <v>356</v>
      </c>
      <c r="H10" s="33" t="s">
        <v>346</v>
      </c>
      <c r="J10" s="33">
        <f>B10</f>
        <v>2400</v>
      </c>
      <c r="K10" s="33">
        <f>J10+B10</f>
        <v>4800</v>
      </c>
      <c r="L10" s="33">
        <v>4800</v>
      </c>
      <c r="M10" s="33">
        <v>4800</v>
      </c>
      <c r="N10" s="33">
        <v>4800</v>
      </c>
      <c r="O10" s="33">
        <v>4800</v>
      </c>
      <c r="P10"/>
    </row>
    <row r="11" spans="1:16" ht="42.75" customHeight="1">
      <c r="A11" s="38" t="s">
        <v>357</v>
      </c>
      <c r="B11" s="36">
        <v>2400</v>
      </c>
      <c r="D11" s="39"/>
      <c r="F11" s="39"/>
      <c r="H11" s="33" t="s">
        <v>346</v>
      </c>
      <c r="I11" s="36" t="s">
        <v>358</v>
      </c>
      <c r="O11" s="33"/>
      <c r="P11"/>
    </row>
    <row r="12" spans="1:16" ht="34.5" customHeight="1">
      <c r="A12" s="38" t="s">
        <v>359</v>
      </c>
      <c r="B12" s="36">
        <v>1260</v>
      </c>
      <c r="C12" s="33">
        <v>2021</v>
      </c>
      <c r="D12" s="39">
        <v>1</v>
      </c>
      <c r="E12" s="33">
        <v>2025</v>
      </c>
      <c r="F12" s="39"/>
      <c r="H12" s="33" t="s">
        <v>346</v>
      </c>
      <c r="J12" s="33">
        <f>B12</f>
        <v>1260</v>
      </c>
      <c r="K12" s="33">
        <f>J12</f>
        <v>1260</v>
      </c>
      <c r="L12" s="33">
        <f>K12</f>
        <v>1260</v>
      </c>
      <c r="M12" s="33">
        <f>L12</f>
        <v>1260</v>
      </c>
      <c r="N12" s="33">
        <f>M12</f>
        <v>1260</v>
      </c>
      <c r="O12" s="33">
        <f>N12</f>
        <v>1260</v>
      </c>
      <c r="P12"/>
    </row>
    <row r="13" spans="1:16" ht="39" customHeight="1">
      <c r="A13" s="38" t="s">
        <v>360</v>
      </c>
      <c r="B13" s="36">
        <v>700</v>
      </c>
      <c r="C13" s="33">
        <v>2025</v>
      </c>
      <c r="D13" s="39">
        <v>0.25</v>
      </c>
      <c r="E13" s="33">
        <v>2030</v>
      </c>
      <c r="F13" s="39">
        <v>1</v>
      </c>
      <c r="G13" s="33">
        <v>2050</v>
      </c>
      <c r="H13" s="33">
        <f>((B13/D13)-B13)/(G13-E13)</f>
        <v>105</v>
      </c>
      <c r="J13" s="33">
        <f>B13-(H13*(K1-J1))</f>
        <v>175</v>
      </c>
      <c r="K13" s="33">
        <f>B13</f>
        <v>700</v>
      </c>
      <c r="L13" s="33">
        <f>K13+(L1-K1)*$H$13</f>
        <v>1225</v>
      </c>
      <c r="M13" s="33">
        <f>L13+(M1-L1)*$H$13</f>
        <v>1750</v>
      </c>
      <c r="N13" s="33">
        <f>M13+(N1-M1)*$H$13</f>
        <v>2275</v>
      </c>
      <c r="O13" s="33">
        <f>N13+(O1-N1)*$H$13</f>
        <v>2800</v>
      </c>
      <c r="P13"/>
    </row>
    <row r="14" spans="1:16" s="44" customFormat="1" ht="12.75">
      <c r="A14" s="42"/>
      <c r="B14" s="43"/>
      <c r="E14" s="42"/>
      <c r="F14" s="42"/>
      <c r="H14" s="42" t="s">
        <v>361</v>
      </c>
      <c r="I14" s="45">
        <f>SUM(I2:I13)</f>
        <v>89340</v>
      </c>
      <c r="J14" s="45">
        <f>SUM(J2:J13)</f>
        <v>116317.5</v>
      </c>
      <c r="K14" s="45">
        <f>SUM(K2:K13)</f>
        <v>170330</v>
      </c>
      <c r="L14" s="45">
        <f>SUM(L2:L13)</f>
        <v>214992.5</v>
      </c>
      <c r="M14" s="45">
        <f>SUM(M2:M13)</f>
        <v>259655</v>
      </c>
      <c r="N14" s="45">
        <f>SUM(N2:N13)</f>
        <v>304317.5</v>
      </c>
      <c r="O14" s="45">
        <f>SUM(O2:O13)</f>
        <v>348980</v>
      </c>
      <c r="P14" s="43"/>
    </row>
    <row r="15" spans="1:16" s="44" customFormat="1" ht="12.75">
      <c r="A15" s="42"/>
      <c r="B15" s="43"/>
      <c r="E15" s="42"/>
      <c r="F15" s="42"/>
      <c r="H15" s="46"/>
      <c r="I15" s="45" t="s">
        <v>362</v>
      </c>
      <c r="J15" s="45">
        <f>J14-I14</f>
        <v>26977.5</v>
      </c>
      <c r="K15" s="45">
        <f>K14-J14</f>
        <v>54012.5</v>
      </c>
      <c r="L15" s="45">
        <f>L14-K14</f>
        <v>44662.5</v>
      </c>
      <c r="M15" s="45">
        <f>M14-L14</f>
        <v>44662.5</v>
      </c>
      <c r="N15" s="45">
        <f>N14-M14</f>
        <v>44662.5</v>
      </c>
      <c r="O15" s="45">
        <f>O14-N14</f>
        <v>44662.5</v>
      </c>
      <c r="P15" s="43"/>
    </row>
    <row r="16" spans="1:16" s="44" customFormat="1" ht="12.75">
      <c r="A16" s="43" t="s">
        <v>363</v>
      </c>
      <c r="B16" s="43"/>
      <c r="E16" s="42"/>
      <c r="F16" s="42"/>
      <c r="H16" s="46"/>
      <c r="I16" s="45"/>
      <c r="J16" s="45"/>
      <c r="K16" s="45"/>
      <c r="L16" s="45"/>
      <c r="M16" s="45"/>
      <c r="N16" s="45"/>
      <c r="O16" s="45"/>
      <c r="P16" s="43"/>
    </row>
    <row r="17" spans="1:16" s="44" customFormat="1" ht="15.75" customHeight="1">
      <c r="A17" s="42"/>
      <c r="B17" s="42"/>
      <c r="C17" s="42"/>
      <c r="D17" s="42"/>
      <c r="E17" t="s">
        <v>364</v>
      </c>
      <c r="F17" s="42"/>
      <c r="G17" s="42"/>
      <c r="H17" s="42"/>
      <c r="I17" s="42"/>
      <c r="J17" s="45"/>
      <c r="K17" s="45"/>
      <c r="L17" s="45"/>
      <c r="M17" s="45"/>
      <c r="N17" s="45"/>
      <c r="O17" s="45"/>
      <c r="P17" s="43"/>
    </row>
    <row r="18" spans="2:23" ht="100.5" customHeight="1">
      <c r="B18" s="33"/>
      <c r="C18" s="33" t="s">
        <v>365</v>
      </c>
      <c r="D18" s="33" t="s">
        <v>366</v>
      </c>
      <c r="E18" s="33" t="s">
        <v>367</v>
      </c>
      <c r="F18" s="47" t="s">
        <v>368</v>
      </c>
      <c r="G18" s="48" t="s">
        <v>369</v>
      </c>
      <c r="H18" s="48" t="s">
        <v>370</v>
      </c>
      <c r="I18" s="48" t="s">
        <v>371</v>
      </c>
      <c r="J18" s="48" t="s">
        <v>372</v>
      </c>
      <c r="K18" s="48" t="s">
        <v>373</v>
      </c>
      <c r="L18" s="33" t="s">
        <v>374</v>
      </c>
      <c r="M18" s="33" t="s">
        <v>375</v>
      </c>
      <c r="N18" s="33" t="s">
        <v>376</v>
      </c>
      <c r="O18" s="42" t="s">
        <v>377</v>
      </c>
      <c r="P18" s="42" t="s">
        <v>378</v>
      </c>
      <c r="Q18" s="42"/>
      <c r="R18" s="42"/>
      <c r="S18" s="42"/>
      <c r="T18" s="42"/>
      <c r="U18" s="42"/>
      <c r="V18" s="42"/>
      <c r="W18" s="43"/>
    </row>
    <row r="19" spans="1:23" ht="24.75" customHeight="1">
      <c r="A19" s="33" t="s">
        <v>379</v>
      </c>
      <c r="B19" s="33">
        <f>(C19-C26)/7</f>
        <v>11</v>
      </c>
      <c r="C19" s="33">
        <v>102.7</v>
      </c>
      <c r="D19" s="49">
        <f>C19*(1-$B$23)</f>
        <v>90.7868</v>
      </c>
      <c r="E19" s="50">
        <f>$B$22*D19*1000000</f>
        <v>659811.4581132075</v>
      </c>
      <c r="F19" s="47" t="s">
        <v>380</v>
      </c>
      <c r="G19" s="47"/>
      <c r="H19" s="51"/>
      <c r="I19" s="51"/>
      <c r="J19" s="51"/>
      <c r="K19" s="51"/>
      <c r="L19"/>
      <c r="M19"/>
      <c r="N19"/>
      <c r="O19" s="42"/>
      <c r="P19" s="42"/>
      <c r="Q19" s="42"/>
      <c r="R19" s="42"/>
      <c r="S19" s="42"/>
      <c r="T19" s="42"/>
      <c r="U19" s="42"/>
      <c r="V19" s="42"/>
      <c r="W19" s="43"/>
    </row>
    <row r="20" spans="1:22" ht="15" customHeight="1">
      <c r="A20" s="33" t="s">
        <v>381</v>
      </c>
      <c r="B20" s="33">
        <v>65482</v>
      </c>
      <c r="C20" s="33">
        <f>C19-$B$19</f>
        <v>91.7</v>
      </c>
      <c r="D20" s="49">
        <f>C20*(1-$B$23)</f>
        <v>81.06280000000001</v>
      </c>
      <c r="E20" s="50">
        <f>$B$22*D20*1000000</f>
        <v>589140.3184905661</v>
      </c>
      <c r="F20" s="47" t="s">
        <v>382</v>
      </c>
      <c r="G20" s="51">
        <f>$B$22*$C$19*1000000</f>
        <v>746393.052164262</v>
      </c>
      <c r="H20" s="51">
        <f>$E$19</f>
        <v>659811.4581132075</v>
      </c>
      <c r="I20" s="51">
        <f>J20+$B$2</f>
        <v>651471.4581132075</v>
      </c>
      <c r="J20" s="51">
        <f>H20-M20</f>
        <v>570471.4581132075</v>
      </c>
      <c r="K20" s="51">
        <f>$E$26</f>
        <v>165113.48075471696</v>
      </c>
      <c r="L20" s="50">
        <f>E19-E20</f>
        <v>70671.13962264138</v>
      </c>
      <c r="M20" s="50">
        <f>I14</f>
        <v>89340</v>
      </c>
      <c r="N20" s="50">
        <f>M20-L20</f>
        <v>18668.860377358622</v>
      </c>
      <c r="O20" s="52">
        <f>M20/L20</f>
        <v>1.264165265722948</v>
      </c>
      <c r="P20" s="52">
        <f>(M20-$B$2)/L20</f>
        <v>0.11801139821053712</v>
      </c>
      <c r="Q20" s="42"/>
      <c r="R20" s="42"/>
      <c r="S20" s="42"/>
      <c r="T20" s="42"/>
      <c r="U20" s="42"/>
      <c r="V20" s="43"/>
    </row>
    <row r="21" spans="1:23" ht="12.75">
      <c r="A21" s="33" t="s">
        <v>383</v>
      </c>
      <c r="B21" s="33">
        <v>9010000</v>
      </c>
      <c r="C21" s="33">
        <f>C20-$B$19</f>
        <v>80.7</v>
      </c>
      <c r="D21" s="49">
        <f>C21*(1-$B$23)</f>
        <v>71.3388</v>
      </c>
      <c r="E21" s="50">
        <f>$B$22*D21*1000000</f>
        <v>518469.17886792455</v>
      </c>
      <c r="F21" s="47" t="s">
        <v>384</v>
      </c>
      <c r="G21" s="51">
        <f>$B$22*$C$19*1000000</f>
        <v>746393.052164262</v>
      </c>
      <c r="H21" s="51">
        <f>$E$19</f>
        <v>659811.4581132075</v>
      </c>
      <c r="I21" s="51">
        <f>J21+$B$2</f>
        <v>624493.9581132075</v>
      </c>
      <c r="J21" s="51">
        <f>H21-M21</f>
        <v>543493.9581132075</v>
      </c>
      <c r="K21" s="51">
        <f>$E$26</f>
        <v>165113.48075471696</v>
      </c>
      <c r="L21" s="50">
        <f>(E20-E21)+L20</f>
        <v>141342.27924528293</v>
      </c>
      <c r="M21" s="53">
        <f>J14</f>
        <v>116317.5</v>
      </c>
      <c r="N21" s="50">
        <f>M21-L21</f>
        <v>-25024.77924528293</v>
      </c>
      <c r="O21" s="52">
        <f>M21/L21</f>
        <v>0.8229490894097203</v>
      </c>
      <c r="P21" s="52">
        <f>(M21-$B$2)/L21</f>
        <v>0.24987215565351556</v>
      </c>
      <c r="Q21" s="42"/>
      <c r="R21" s="42"/>
      <c r="S21" s="42"/>
      <c r="T21" s="42"/>
      <c r="U21" s="42"/>
      <c r="V21" s="42"/>
      <c r="W21" s="43"/>
    </row>
    <row r="22" spans="1:23" ht="12.75">
      <c r="A22" s="33" t="s">
        <v>385</v>
      </c>
      <c r="B22" s="54">
        <f>B20/B21</f>
        <v>0.007267702552719201</v>
      </c>
      <c r="C22" s="33">
        <f>C21-$B$19</f>
        <v>69.7</v>
      </c>
      <c r="D22" s="49">
        <f>C22*(1-$B$23)</f>
        <v>61.6148</v>
      </c>
      <c r="E22" s="50">
        <f>$B$22*D22*1000000</f>
        <v>447798.03924528306</v>
      </c>
      <c r="F22" s="47" t="s">
        <v>386</v>
      </c>
      <c r="G22" s="51">
        <f>$B$22*$C$19*1000000</f>
        <v>746393.052164262</v>
      </c>
      <c r="H22" s="51">
        <f>$E$19</f>
        <v>659811.4581132075</v>
      </c>
      <c r="I22" s="51">
        <f>J22+$B$2</f>
        <v>570481.4581132075</v>
      </c>
      <c r="J22" s="51">
        <f>H22-M22</f>
        <v>489481.4581132075</v>
      </c>
      <c r="K22" s="51">
        <f>$E$26</f>
        <v>165113.48075471696</v>
      </c>
      <c r="L22" s="50">
        <f>(E21-E22)+L21</f>
        <v>212013.41886792443</v>
      </c>
      <c r="M22" s="53">
        <f>K14</f>
        <v>170330</v>
      </c>
      <c r="N22" s="50">
        <f>M22-L22</f>
        <v>-41683.418867924425</v>
      </c>
      <c r="O22" s="52">
        <f>M22/L22</f>
        <v>0.8033925442526283</v>
      </c>
      <c r="P22" s="52">
        <f>(M22-$B$2)/L22</f>
        <v>0.42134125508182524</v>
      </c>
      <c r="Q22" s="42"/>
      <c r="R22" s="42"/>
      <c r="S22" s="42"/>
      <c r="T22" s="42"/>
      <c r="U22" s="42"/>
      <c r="V22" s="42"/>
      <c r="W22" s="43"/>
    </row>
    <row r="23" spans="1:23" ht="12.75">
      <c r="A23" s="33" t="s">
        <v>387</v>
      </c>
      <c r="B23" s="37">
        <v>0.11599999999999999</v>
      </c>
      <c r="C23" s="33">
        <f>C22-$B$19</f>
        <v>58.7</v>
      </c>
      <c r="D23" s="49">
        <f>C23*(1-$B$23)</f>
        <v>51.890800000000006</v>
      </c>
      <c r="E23" s="50">
        <f>$B$22*D23*1000000</f>
        <v>377126.89962264156</v>
      </c>
      <c r="F23" s="47" t="s">
        <v>388</v>
      </c>
      <c r="G23" s="51">
        <f>$B$22*$C$19*1000000</f>
        <v>746393.052164262</v>
      </c>
      <c r="H23" s="51">
        <f>$E$19</f>
        <v>659811.4581132075</v>
      </c>
      <c r="I23" s="51">
        <f>J23+$B$2</f>
        <v>525818.9581132075</v>
      </c>
      <c r="J23" s="51">
        <f>H23-M23</f>
        <v>444818.9581132075</v>
      </c>
      <c r="K23" s="51">
        <f>$E$26</f>
        <v>165113.48075471696</v>
      </c>
      <c r="L23" s="50">
        <f>(E22-E23)+L22</f>
        <v>282684.5584905659</v>
      </c>
      <c r="M23" s="53">
        <f>L14</f>
        <v>214992.5</v>
      </c>
      <c r="N23" s="50">
        <f>M23-L23</f>
        <v>-67692.05849056592</v>
      </c>
      <c r="O23" s="52">
        <f>M23/L23</f>
        <v>0.7605385350653138</v>
      </c>
      <c r="P23" s="52">
        <f>(M23-$B$2)/L23</f>
        <v>0.4740000681872114</v>
      </c>
      <c r="Q23" s="42"/>
      <c r="R23" s="42"/>
      <c r="S23" s="42"/>
      <c r="T23" s="42"/>
      <c r="U23" s="42"/>
      <c r="V23" s="42"/>
      <c r="W23" s="43"/>
    </row>
    <row r="24" spans="2:23" ht="12.75">
      <c r="B24" s="33"/>
      <c r="C24" s="33">
        <f>C23-$B$19</f>
        <v>47.7</v>
      </c>
      <c r="D24" s="49">
        <f>C24*(1-$B$23)</f>
        <v>42.1668</v>
      </c>
      <c r="E24" s="50">
        <f>$B$22*D24*1000000</f>
        <v>306455.76</v>
      </c>
      <c r="F24" s="47" t="s">
        <v>389</v>
      </c>
      <c r="G24" s="51">
        <f>$B$22*$C$19*1000000</f>
        <v>746393.052164262</v>
      </c>
      <c r="H24" s="51">
        <f>$E$19</f>
        <v>659811.4581132075</v>
      </c>
      <c r="I24" s="51">
        <f>J24+$B$2</f>
        <v>481156.4581132075</v>
      </c>
      <c r="J24" s="51">
        <f>H24-M24</f>
        <v>400156.4581132075</v>
      </c>
      <c r="K24" s="51">
        <f>$E$26</f>
        <v>165113.48075471696</v>
      </c>
      <c r="L24" s="50">
        <f>(E23-E24)+L23</f>
        <v>353355.6981132075</v>
      </c>
      <c r="M24" s="53">
        <f>M14</f>
        <v>259655</v>
      </c>
      <c r="N24" s="50">
        <f>M24-L24</f>
        <v>-93700.69811320747</v>
      </c>
      <c r="O24" s="52">
        <f>M24/L24</f>
        <v>0.7348261295529248</v>
      </c>
      <c r="P24" s="52">
        <f>(M24-$B$2)/L24</f>
        <v>0.505595356050443</v>
      </c>
      <c r="Q24" s="42"/>
      <c r="R24" s="42"/>
      <c r="S24" s="42"/>
      <c r="T24" s="42"/>
      <c r="U24" s="42"/>
      <c r="V24" s="42"/>
      <c r="W24" s="43"/>
    </row>
    <row r="25" spans="2:23" ht="12.75">
      <c r="B25" s="33"/>
      <c r="C25" s="33">
        <f>C24-$B$19</f>
        <v>36.7</v>
      </c>
      <c r="D25" s="49">
        <f>C25*(1-$B$23)</f>
        <v>32.442800000000005</v>
      </c>
      <c r="E25" s="50">
        <f>$B$22*D25*1000000</f>
        <v>235784.62037735854</v>
      </c>
      <c r="F25" s="47" t="s">
        <v>390</v>
      </c>
      <c r="G25" s="51">
        <f>$B$22*$C$19*1000000</f>
        <v>746393.052164262</v>
      </c>
      <c r="H25" s="51">
        <f>$E$19</f>
        <v>659811.4581132075</v>
      </c>
      <c r="I25" s="51">
        <f>J25+$B$2</f>
        <v>436493.9581132075</v>
      </c>
      <c r="J25" s="51">
        <f>H25-M25</f>
        <v>355493.9581132075</v>
      </c>
      <c r="K25" s="51">
        <f>$E$26</f>
        <v>165113.48075471696</v>
      </c>
      <c r="L25" s="50">
        <f>(E24-E25)+L24</f>
        <v>424026.83773584897</v>
      </c>
      <c r="M25" s="53">
        <f>N14</f>
        <v>304317.5</v>
      </c>
      <c r="N25" s="50">
        <f>M25-L25</f>
        <v>-119709.33773584897</v>
      </c>
      <c r="O25" s="52">
        <f>M25/L25</f>
        <v>0.717684525877999</v>
      </c>
      <c r="P25" s="52">
        <f>(M25-$B$2)/L25</f>
        <v>0.5266588812925975</v>
      </c>
      <c r="Q25" s="42"/>
      <c r="R25" s="42"/>
      <c r="S25" s="42"/>
      <c r="T25" s="42"/>
      <c r="U25" s="42"/>
      <c r="V25" s="42"/>
      <c r="W25" s="43"/>
    </row>
    <row r="26" spans="2:23" ht="12.75">
      <c r="B26" s="33"/>
      <c r="C26" s="33">
        <v>25.7</v>
      </c>
      <c r="D26" s="49">
        <f>C26*(1-$B$23)</f>
        <v>22.718799999999998</v>
      </c>
      <c r="E26" s="50">
        <f>$B$22*D26*1000000</f>
        <v>165113.48075471696</v>
      </c>
      <c r="F26" s="47" t="s">
        <v>391</v>
      </c>
      <c r="G26" s="51">
        <f>$B$22*$C$19*1000000</f>
        <v>746393.052164262</v>
      </c>
      <c r="H26" s="51">
        <f>$E$19</f>
        <v>659811.4581132075</v>
      </c>
      <c r="I26" s="51">
        <f>J26+$B$2</f>
        <v>391831.4581132075</v>
      </c>
      <c r="J26" s="51">
        <f>H26-M26</f>
        <v>310831.4581132075</v>
      </c>
      <c r="K26" s="51">
        <f>$E$26</f>
        <v>165113.48075471696</v>
      </c>
      <c r="L26" s="50">
        <f>(E25-E26)+L25</f>
        <v>494697.9773584906</v>
      </c>
      <c r="M26" s="53">
        <f>O14</f>
        <v>348980</v>
      </c>
      <c r="N26" s="50">
        <f>M26-L26</f>
        <v>-145717.97735849058</v>
      </c>
      <c r="O26" s="52">
        <f>M26/L26</f>
        <v>0.7054405232530518</v>
      </c>
      <c r="P26" s="52">
        <f>(M26-$B$2)/L26</f>
        <v>0.5417042564655649</v>
      </c>
      <c r="Q26" s="42"/>
      <c r="R26" s="42"/>
      <c r="S26" s="42"/>
      <c r="T26" s="42"/>
      <c r="U26" s="42"/>
      <c r="V26" s="42"/>
      <c r="W26" s="43"/>
    </row>
    <row r="27" spans="7:16" ht="12.75">
      <c r="G27" s="55"/>
      <c r="H27" s="42"/>
      <c r="I27" s="42"/>
      <c r="J27" s="42"/>
      <c r="K27" s="42"/>
      <c r="L27" s="42"/>
      <c r="M27" s="42"/>
      <c r="N27" s="42"/>
      <c r="O27" s="43"/>
      <c r="P27"/>
    </row>
    <row r="28" ht="12.75">
      <c r="G28" s="56" t="s">
        <v>392</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4.xml><?xml version="1.0" encoding="utf-8"?>
<worksheet xmlns="http://schemas.openxmlformats.org/spreadsheetml/2006/main" xmlns:r="http://schemas.openxmlformats.org/officeDocument/2006/relationships">
  <dimension ref="A1:D18"/>
  <sheetViews>
    <sheetView zoomScale="120" zoomScaleNormal="120" workbookViewId="0" topLeftCell="A1">
      <selection activeCell="B7" sqref="B7"/>
    </sheetView>
  </sheetViews>
  <sheetFormatPr defaultColWidth="12.57421875" defaultRowHeight="12.75"/>
  <cols>
    <col min="1" max="1" width="26.00390625" style="34" customWidth="1"/>
    <col min="2" max="2" width="9.00390625" style="57" customWidth="1"/>
    <col min="3" max="3" width="10.8515625" style="58" customWidth="1"/>
    <col min="4" max="4" width="58.00390625" style="46" customWidth="1"/>
    <col min="5" max="5" width="36.7109375" style="0" customWidth="1"/>
    <col min="6" max="16384" width="11.57421875" style="0" customWidth="1"/>
  </cols>
  <sheetData>
    <row r="1" spans="1:4" ht="28.5" customHeight="1">
      <c r="A1" s="59" t="s">
        <v>393</v>
      </c>
      <c r="B1" s="60" t="s">
        <v>394</v>
      </c>
      <c r="C1" s="61" t="s">
        <v>395</v>
      </c>
      <c r="D1" s="62" t="s">
        <v>396</v>
      </c>
    </row>
    <row r="2" spans="1:4" ht="12.75">
      <c r="A2" s="59" t="s">
        <v>397</v>
      </c>
      <c r="B2" s="60">
        <v>0.42</v>
      </c>
      <c r="C2" s="61">
        <f>B2/$B$8</f>
        <v>0.47727272727272724</v>
      </c>
      <c r="D2" s="63"/>
    </row>
    <row r="3" spans="1:4" ht="12.75">
      <c r="A3" s="59" t="s">
        <v>398</v>
      </c>
      <c r="B3" s="60">
        <v>0.16</v>
      </c>
      <c r="C3" s="61">
        <f>B3/$B$8</f>
        <v>0.18181818181818182</v>
      </c>
      <c r="D3" s="63"/>
    </row>
    <row r="4" spans="1:4" ht="12.75">
      <c r="A4" s="59" t="s">
        <v>399</v>
      </c>
      <c r="B4" s="60">
        <v>0.14</v>
      </c>
      <c r="C4" s="61">
        <f>B4/$B$8</f>
        <v>0.15909090909090912</v>
      </c>
      <c r="D4" s="63"/>
    </row>
    <row r="5" spans="1:4" ht="12.75">
      <c r="A5" s="59" t="s">
        <v>400</v>
      </c>
      <c r="B5" s="60">
        <v>0.1</v>
      </c>
      <c r="C5" s="61">
        <f>B5/$B$8</f>
        <v>0.11363636363636365</v>
      </c>
      <c r="D5" s="63"/>
    </row>
    <row r="6" spans="1:4" ht="12.75">
      <c r="A6" s="59" t="s">
        <v>401</v>
      </c>
      <c r="B6" s="60">
        <v>0.05</v>
      </c>
      <c r="C6" s="61">
        <f>B6/$B$8</f>
        <v>0.05681818181818182</v>
      </c>
      <c r="D6" s="63"/>
    </row>
    <row r="7" spans="1:4" ht="12.75">
      <c r="A7" s="59" t="s">
        <v>402</v>
      </c>
      <c r="B7" s="60">
        <v>0.01</v>
      </c>
      <c r="C7" s="61">
        <f>B7/$B$8</f>
        <v>0.011363636363636364</v>
      </c>
      <c r="D7" s="63"/>
    </row>
    <row r="8" spans="1:4" ht="12.75">
      <c r="A8" s="59" t="s">
        <v>403</v>
      </c>
      <c r="B8" s="60">
        <f>SUM(B2:B7)</f>
        <v>0.88</v>
      </c>
      <c r="C8" s="60">
        <f>SUM(C2:C7)</f>
        <v>1</v>
      </c>
      <c r="D8" s="63"/>
    </row>
    <row r="9" spans="1:4" ht="12.75">
      <c r="A9" s="59"/>
      <c r="B9" s="60"/>
      <c r="C9" s="61"/>
      <c r="D9" s="63"/>
    </row>
    <row r="10" spans="1:4" ht="12.75">
      <c r="A10" s="59" t="s">
        <v>404</v>
      </c>
      <c r="B10" s="60">
        <v>0.05</v>
      </c>
      <c r="C10" s="61"/>
      <c r="D10" s="63" t="s">
        <v>405</v>
      </c>
    </row>
    <row r="11" spans="1:4" ht="12.75">
      <c r="A11" s="59" t="s">
        <v>406</v>
      </c>
      <c r="B11" s="60">
        <v>0.07</v>
      </c>
      <c r="C11" s="61"/>
      <c r="D11" s="63" t="s">
        <v>407</v>
      </c>
    </row>
    <row r="12" spans="1:4" ht="12.75">
      <c r="A12"/>
      <c r="B12"/>
      <c r="C12"/>
      <c r="D12"/>
    </row>
    <row r="13" spans="1:4" ht="12.75">
      <c r="A13"/>
      <c r="B13"/>
      <c r="C13"/>
      <c r="D13"/>
    </row>
    <row r="16" ht="12.75">
      <c r="D16" s="64" t="s">
        <v>408</v>
      </c>
    </row>
    <row r="17" ht="12.75">
      <c r="D17" s="65" t="s">
        <v>409</v>
      </c>
    </row>
    <row r="18" ht="57" customHeight="1">
      <c r="D18" s="66" t="s">
        <v>410</v>
      </c>
    </row>
  </sheetData>
  <sheetProtection selectLockedCells="1" selectUnlockedCells="1"/>
  <hyperlinks>
    <hyperlink ref="D1" r:id="rId1" display="https://www.nj.gov/dep/aqes/oce-ghgei.html "/>
    <hyperlink ref="D18" r:id="rId2" display="While some personal products may contribute to air pollution, it was not immediately determined that they contribute to global warming; see for example: https://www.nytimes.com/2018/02/16/climate/perfume-pollution-smog.html"/>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120" zoomScaleNormal="120"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Kobi </dc:creator>
  <cp:keywords/>
  <dc:description/>
  <cp:lastModifiedBy>Kobi </cp:lastModifiedBy>
  <dcterms:created xsi:type="dcterms:W3CDTF">2019-07-19T00:54:34Z</dcterms:created>
  <dcterms:modified xsi:type="dcterms:W3CDTF">2020-01-07T01:55:06Z</dcterms:modified>
  <cp:category/>
  <cp:version/>
  <cp:contentType/>
  <cp:contentStatus/>
  <cp:revision>725</cp:revision>
</cp:coreProperties>
</file>